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Bell Consulting\Facilitation Tools\"/>
    </mc:Choice>
  </mc:AlternateContent>
  <xr:revisionPtr revIDLastSave="0" documentId="13_ncr:1_{312671F9-6C0B-45CC-9138-3056536ABF90}" xr6:coauthVersionLast="47" xr6:coauthVersionMax="47" xr10:uidLastSave="{00000000-0000-0000-0000-000000000000}"/>
  <bookViews>
    <workbookView xWindow="38290" yWindow="-110" windowWidth="38620" windowHeight="21820" xr2:uid="{FFAF7085-285D-4635-818E-B740350557B1}"/>
  </bookViews>
  <sheets>
    <sheet name="Enter Hazard Name Here" sheetId="1" r:id="rId1"/>
    <sheet name="AHOCS Hazards" sheetId="3" r:id="rId2"/>
    <sheet name="AHOCS Occurrences" sheetId="2" r:id="rId3"/>
    <sheet name="Exposure Data" sheetId="4" r:id="rId4"/>
    <sheet name="Matrix" sheetId="6" r:id="rId5"/>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4" hidden="1">Matrix!$A$2:$B$4</definedName>
    <definedName name="CurrentDataYea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9" i="1" l="1"/>
  <c r="AI19" i="1"/>
  <c r="AJ19" i="1"/>
  <c r="AK19" i="1"/>
  <c r="AH20" i="1"/>
  <c r="AJ20" i="1"/>
  <c r="AK20" i="1"/>
  <c r="AH21" i="1"/>
  <c r="AJ21" i="1"/>
  <c r="AK21" i="1"/>
  <c r="AH22" i="1"/>
  <c r="AJ22" i="1"/>
  <c r="AK22" i="1"/>
  <c r="AH23" i="1"/>
  <c r="AJ23" i="1"/>
  <c r="AK23" i="1"/>
  <c r="AH24" i="1"/>
  <c r="AJ24" i="1"/>
  <c r="AK24" i="1"/>
  <c r="AI18" i="1"/>
  <c r="AJ18" i="1"/>
  <c r="AH18" i="1"/>
  <c r="AK18" i="1"/>
  <c r="AD19" i="1"/>
  <c r="AD18" i="1"/>
  <c r="Q8" i="1" l="1"/>
  <c r="L20" i="1"/>
  <c r="N20" i="1" s="1"/>
  <c r="L14" i="1"/>
  <c r="L8" i="1"/>
  <c r="L2" i="1"/>
  <c r="N2" i="1" s="1"/>
  <c r="W11" i="1"/>
  <c r="W10" i="1"/>
  <c r="W9" i="1"/>
  <c r="W8" i="1"/>
  <c r="R2" i="1"/>
  <c r="N14" i="1"/>
  <c r="N8" i="1"/>
  <c r="I2" i="1"/>
  <c r="I20" i="1"/>
  <c r="I14" i="1"/>
  <c r="I8" i="1"/>
  <c r="X5" i="1"/>
  <c r="X4" i="1"/>
  <c r="X3" i="1"/>
  <c r="X2" i="1"/>
  <c r="Z6" i="1" l="1"/>
  <c r="Z5" i="1"/>
  <c r="Z4" i="1"/>
  <c r="Z3" i="1"/>
  <c r="Z2" i="1"/>
  <c r="W12" i="1"/>
  <c r="R8" i="1" l="1"/>
  <c r="M8" i="1"/>
  <c r="M14" i="1" s="1"/>
  <c r="M20" i="1" s="1"/>
  <c r="Q14" i="1" l="1"/>
  <c r="R14" i="1" l="1"/>
  <c r="W17" i="1"/>
  <c r="W16" i="1"/>
  <c r="W15" i="1"/>
  <c r="W14" i="1"/>
  <c r="W18" i="1" s="1"/>
  <c r="Q20" i="1"/>
  <c r="R20" i="1" l="1"/>
  <c r="W23" i="1"/>
  <c r="AD23" i="1" s="1"/>
  <c r="AI23" i="1" s="1"/>
  <c r="W21" i="1"/>
  <c r="AD21" i="1" s="1"/>
  <c r="AI21" i="1" s="1"/>
  <c r="W20" i="1"/>
  <c r="W22" i="1"/>
  <c r="AD22" i="1" s="1"/>
  <c r="AI22" i="1" s="1"/>
  <c r="L9" i="6"/>
  <c r="L8" i="6"/>
  <c r="L7" i="6"/>
  <c r="L6" i="6"/>
  <c r="L5" i="6"/>
  <c r="L4" i="6"/>
  <c r="L3" i="6"/>
  <c r="A3" i="6"/>
  <c r="P12" i="1"/>
  <c r="P18" i="1" s="1"/>
  <c r="P24" i="1" s="1"/>
  <c r="P11" i="1"/>
  <c r="P17" i="1" s="1"/>
  <c r="P23" i="1" s="1"/>
  <c r="P10" i="1"/>
  <c r="P16" i="1" s="1"/>
  <c r="P22" i="1" s="1"/>
  <c r="P9" i="1"/>
  <c r="P15" i="1" s="1"/>
  <c r="P21" i="1" s="1"/>
  <c r="P8" i="1"/>
  <c r="P14" i="1" s="1"/>
  <c r="P20" i="1" s="1"/>
  <c r="U8" i="1"/>
  <c r="U14" i="1" s="1"/>
  <c r="U20" i="1" s="1"/>
  <c r="T8" i="1"/>
  <c r="T14" i="1" s="1"/>
  <c r="T20" i="1" s="1"/>
  <c r="G8" i="1"/>
  <c r="F8" i="1"/>
  <c r="F14" i="1" s="1"/>
  <c r="F20" i="1" s="1"/>
  <c r="J20" i="1"/>
  <c r="J14" i="1"/>
  <c r="J8" i="1"/>
  <c r="J2" i="1"/>
  <c r="AE20" i="4"/>
  <c r="AD20" i="4"/>
  <c r="AC20" i="4"/>
  <c r="AB20" i="4"/>
  <c r="AA20" i="4"/>
  <c r="Y20" i="4"/>
  <c r="X20" i="4"/>
  <c r="W20" i="4"/>
  <c r="V20" i="4"/>
  <c r="U20" i="4"/>
  <c r="T20" i="4"/>
  <c r="S20" i="4"/>
  <c r="O20" i="4"/>
  <c r="N20" i="4"/>
  <c r="AM18" i="4"/>
  <c r="AM20" i="4" s="1"/>
  <c r="AL18" i="4"/>
  <c r="AL20" i="4" s="1"/>
  <c r="AK18" i="4"/>
  <c r="AK20" i="4" s="1"/>
  <c r="AJ18" i="4"/>
  <c r="AJ20" i="4" s="1"/>
  <c r="AI18" i="4"/>
  <c r="AN18" i="4" s="1"/>
  <c r="AE18" i="4"/>
  <c r="AD18" i="4"/>
  <c r="AC18" i="4"/>
  <c r="AB18" i="4"/>
  <c r="AA18" i="4"/>
  <c r="Y18" i="4"/>
  <c r="X18" i="4"/>
  <c r="W18" i="4"/>
  <c r="V18" i="4"/>
  <c r="U18" i="4"/>
  <c r="T18" i="4"/>
  <c r="S18" i="4"/>
  <c r="O18" i="4"/>
  <c r="N18" i="4"/>
  <c r="M18" i="4"/>
  <c r="M20" i="4" s="1"/>
  <c r="L18" i="4"/>
  <c r="L20" i="4" s="1"/>
  <c r="K18" i="4"/>
  <c r="K20" i="4" s="1"/>
  <c r="J18" i="4"/>
  <c r="J20" i="4" s="1"/>
  <c r="I18" i="4"/>
  <c r="I20" i="4" s="1"/>
  <c r="H18" i="4"/>
  <c r="H20" i="4" s="1"/>
  <c r="BA17" i="4"/>
  <c r="BE17" i="4" s="1"/>
  <c r="AZ17" i="4"/>
  <c r="BD17" i="4" s="1"/>
  <c r="AY17" i="4"/>
  <c r="BC17" i="4" s="1"/>
  <c r="AU17" i="4"/>
  <c r="AT17" i="4"/>
  <c r="AS17" i="4"/>
  <c r="AR17" i="4"/>
  <c r="AW17" i="4" s="1"/>
  <c r="AQ17" i="4"/>
  <c r="AV17" i="4" s="1"/>
  <c r="AO17" i="4"/>
  <c r="AN17" i="4"/>
  <c r="AG17" i="4"/>
  <c r="AF17" i="4"/>
  <c r="Q17" i="4"/>
  <c r="P17" i="4"/>
  <c r="F17" i="4"/>
  <c r="E17" i="4"/>
  <c r="D17" i="4"/>
  <c r="C17" i="4"/>
  <c r="B17" i="4"/>
  <c r="BA16" i="4"/>
  <c r="BE16" i="4" s="1"/>
  <c r="AZ16" i="4"/>
  <c r="BD16" i="4" s="1"/>
  <c r="AY16" i="4"/>
  <c r="BC16" i="4" s="1"/>
  <c r="AU16" i="4"/>
  <c r="AT16" i="4"/>
  <c r="AS16" i="4"/>
  <c r="AR16" i="4"/>
  <c r="AW16" i="4" s="1"/>
  <c r="AQ16" i="4"/>
  <c r="AV16" i="4" s="1"/>
  <c r="AO16" i="4"/>
  <c r="AN16" i="4"/>
  <c r="AG16" i="4"/>
  <c r="AF16" i="4"/>
  <c r="Q16" i="4"/>
  <c r="P16" i="4"/>
  <c r="F16" i="4"/>
  <c r="E16" i="4"/>
  <c r="D16" i="4"/>
  <c r="C16" i="4"/>
  <c r="B16" i="4"/>
  <c r="BA15" i="4"/>
  <c r="BE15" i="4" s="1"/>
  <c r="AZ15" i="4"/>
  <c r="BD15" i="4" s="1"/>
  <c r="AY15" i="4"/>
  <c r="BC15" i="4" s="1"/>
  <c r="AU15" i="4"/>
  <c r="AT15" i="4"/>
  <c r="AS15" i="4"/>
  <c r="AR15" i="4"/>
  <c r="AW15" i="4" s="1"/>
  <c r="AQ15" i="4"/>
  <c r="AV15" i="4" s="1"/>
  <c r="AO15" i="4"/>
  <c r="AN15" i="4"/>
  <c r="AG15" i="4"/>
  <c r="AF15" i="4"/>
  <c r="Q15" i="4"/>
  <c r="P15" i="4"/>
  <c r="F15" i="4"/>
  <c r="E15" i="4"/>
  <c r="D15" i="4"/>
  <c r="C15" i="4"/>
  <c r="B15" i="4"/>
  <c r="BA14" i="4"/>
  <c r="BE14" i="4" s="1"/>
  <c r="AZ14" i="4"/>
  <c r="BD14" i="4" s="1"/>
  <c r="AY14" i="4"/>
  <c r="BC14" i="4" s="1"/>
  <c r="AU14" i="4"/>
  <c r="AT14" i="4"/>
  <c r="AS14" i="4"/>
  <c r="AR14" i="4"/>
  <c r="AW14" i="4" s="1"/>
  <c r="AQ14" i="4"/>
  <c r="AV14" i="4" s="1"/>
  <c r="AO14" i="4"/>
  <c r="AN14" i="4"/>
  <c r="AG14" i="4"/>
  <c r="AF14" i="4"/>
  <c r="Q14" i="4"/>
  <c r="P14" i="4"/>
  <c r="F14" i="4"/>
  <c r="E14" i="4"/>
  <c r="D14" i="4"/>
  <c r="C14" i="4"/>
  <c r="B14" i="4"/>
  <c r="BA13" i="4"/>
  <c r="BE13" i="4" s="1"/>
  <c r="AZ13" i="4"/>
  <c r="BD13" i="4" s="1"/>
  <c r="AY13" i="4"/>
  <c r="BC13" i="4" s="1"/>
  <c r="AU13" i="4"/>
  <c r="AT13" i="4"/>
  <c r="AS13" i="4"/>
  <c r="AR13" i="4"/>
  <c r="AW13" i="4" s="1"/>
  <c r="AQ13" i="4"/>
  <c r="AV13" i="4" s="1"/>
  <c r="AO13" i="4"/>
  <c r="AN13" i="4"/>
  <c r="AG13" i="4"/>
  <c r="AF13" i="4"/>
  <c r="Q13" i="4"/>
  <c r="P13" i="4"/>
  <c r="F13" i="4"/>
  <c r="E13" i="4"/>
  <c r="D13" i="4"/>
  <c r="C13" i="4"/>
  <c r="B13" i="4"/>
  <c r="BA12" i="4"/>
  <c r="BE12" i="4" s="1"/>
  <c r="AZ12" i="4"/>
  <c r="BD12" i="4" s="1"/>
  <c r="AY12" i="4"/>
  <c r="BC12" i="4" s="1"/>
  <c r="AU12" i="4"/>
  <c r="AT12" i="4"/>
  <c r="AS12" i="4"/>
  <c r="AR12" i="4"/>
  <c r="AW12" i="4" s="1"/>
  <c r="AQ12" i="4"/>
  <c r="AV12" i="4" s="1"/>
  <c r="AO12" i="4"/>
  <c r="AN12" i="4"/>
  <c r="AG12" i="4"/>
  <c r="AF12" i="4"/>
  <c r="Q12" i="4"/>
  <c r="P12" i="4"/>
  <c r="F12" i="4"/>
  <c r="E12" i="4"/>
  <c r="D12" i="4"/>
  <c r="C12" i="4"/>
  <c r="B12" i="4"/>
  <c r="BA11" i="4"/>
  <c r="BE11" i="4" s="1"/>
  <c r="AZ11" i="4"/>
  <c r="BD11" i="4" s="1"/>
  <c r="AY11" i="4"/>
  <c r="BC11" i="4" s="1"/>
  <c r="AU11" i="4"/>
  <c r="AT11" i="4"/>
  <c r="AS11" i="4"/>
  <c r="AR11" i="4"/>
  <c r="AW11" i="4" s="1"/>
  <c r="AQ11" i="4"/>
  <c r="AV11" i="4" s="1"/>
  <c r="AO11" i="4"/>
  <c r="AN11" i="4"/>
  <c r="AG11" i="4"/>
  <c r="AF11" i="4"/>
  <c r="Q11" i="4"/>
  <c r="P11" i="4"/>
  <c r="F11" i="4"/>
  <c r="E11" i="4"/>
  <c r="D11" i="4"/>
  <c r="C11" i="4"/>
  <c r="B11" i="4"/>
  <c r="BA10" i="4"/>
  <c r="BE10" i="4" s="1"/>
  <c r="AZ10" i="4"/>
  <c r="BD10" i="4" s="1"/>
  <c r="AY10" i="4"/>
  <c r="BC10" i="4" s="1"/>
  <c r="AU10" i="4"/>
  <c r="AT10" i="4"/>
  <c r="AS10" i="4"/>
  <c r="AR10" i="4"/>
  <c r="AW10" i="4" s="1"/>
  <c r="AQ10" i="4"/>
  <c r="AV10" i="4" s="1"/>
  <c r="AO10" i="4"/>
  <c r="AN10" i="4"/>
  <c r="AG10" i="4"/>
  <c r="AF10" i="4"/>
  <c r="Q10" i="4"/>
  <c r="P10" i="4"/>
  <c r="F10" i="4"/>
  <c r="E10" i="4"/>
  <c r="D10" i="4"/>
  <c r="C10" i="4"/>
  <c r="B10" i="4"/>
  <c r="BA9" i="4"/>
  <c r="BE9" i="4" s="1"/>
  <c r="AZ9" i="4"/>
  <c r="BD9" i="4" s="1"/>
  <c r="AY9" i="4"/>
  <c r="BC9" i="4" s="1"/>
  <c r="AU9" i="4"/>
  <c r="AT9" i="4"/>
  <c r="AS9" i="4"/>
  <c r="AR9" i="4"/>
  <c r="AW9" i="4" s="1"/>
  <c r="AQ9" i="4"/>
  <c r="AV9" i="4" s="1"/>
  <c r="AO9" i="4"/>
  <c r="AN9" i="4"/>
  <c r="AG9" i="4"/>
  <c r="AF9" i="4"/>
  <c r="Q9" i="4"/>
  <c r="P9" i="4"/>
  <c r="F9" i="4"/>
  <c r="E9" i="4"/>
  <c r="D9" i="4"/>
  <c r="C9" i="4"/>
  <c r="B9" i="4"/>
  <c r="BA8" i="4"/>
  <c r="BE8" i="4" s="1"/>
  <c r="AZ8" i="4"/>
  <c r="BD8" i="4" s="1"/>
  <c r="AY8" i="4"/>
  <c r="BC8" i="4" s="1"/>
  <c r="AU8" i="4"/>
  <c r="AT8" i="4"/>
  <c r="AS8" i="4"/>
  <c r="AR8" i="4"/>
  <c r="AW8" i="4" s="1"/>
  <c r="AQ8" i="4"/>
  <c r="AV8" i="4" s="1"/>
  <c r="AO8" i="4"/>
  <c r="AN8" i="4"/>
  <c r="AG8" i="4"/>
  <c r="AF8" i="4"/>
  <c r="Q8" i="4"/>
  <c r="P8" i="4"/>
  <c r="F8" i="4"/>
  <c r="E8" i="4"/>
  <c r="D8" i="4"/>
  <c r="C8" i="4"/>
  <c r="B8" i="4"/>
  <c r="BA7" i="4"/>
  <c r="BE7" i="4" s="1"/>
  <c r="AZ7" i="4"/>
  <c r="BD7" i="4" s="1"/>
  <c r="AY7" i="4"/>
  <c r="BC7" i="4" s="1"/>
  <c r="AU7" i="4"/>
  <c r="AT7" i="4"/>
  <c r="AS7" i="4"/>
  <c r="AR7" i="4"/>
  <c r="AW7" i="4" s="1"/>
  <c r="AQ7" i="4"/>
  <c r="AV7" i="4" s="1"/>
  <c r="AO7" i="4"/>
  <c r="AN7" i="4"/>
  <c r="AG7" i="4"/>
  <c r="AF7" i="4"/>
  <c r="Q7" i="4"/>
  <c r="P7" i="4"/>
  <c r="F7" i="4"/>
  <c r="E7" i="4"/>
  <c r="D7" i="4"/>
  <c r="C7" i="4"/>
  <c r="B7" i="4"/>
  <c r="BA6" i="4"/>
  <c r="BE6" i="4" s="1"/>
  <c r="AZ6" i="4"/>
  <c r="BD6" i="4" s="1"/>
  <c r="AY6" i="4"/>
  <c r="BC6" i="4" s="1"/>
  <c r="AU6" i="4"/>
  <c r="AT6" i="4"/>
  <c r="AS6" i="4"/>
  <c r="AR6" i="4"/>
  <c r="AW6" i="4" s="1"/>
  <c r="AQ6" i="4"/>
  <c r="AV6" i="4" s="1"/>
  <c r="AO6" i="4"/>
  <c r="AN6" i="4"/>
  <c r="AG6" i="4"/>
  <c r="AF6" i="4"/>
  <c r="Q6" i="4"/>
  <c r="P6" i="4"/>
  <c r="F6" i="4"/>
  <c r="E6" i="4"/>
  <c r="D6" i="4"/>
  <c r="C6" i="4"/>
  <c r="B6" i="4"/>
  <c r="BA5" i="4"/>
  <c r="BE5" i="4" s="1"/>
  <c r="AZ5" i="4"/>
  <c r="BD5" i="4" s="1"/>
  <c r="AY5" i="4"/>
  <c r="BC5" i="4" s="1"/>
  <c r="AU5" i="4"/>
  <c r="AT5" i="4"/>
  <c r="AS5" i="4"/>
  <c r="AR5" i="4"/>
  <c r="AW5" i="4" s="1"/>
  <c r="AQ5" i="4"/>
  <c r="AV5" i="4" s="1"/>
  <c r="AO5" i="4"/>
  <c r="AN5" i="4"/>
  <c r="AG5" i="4"/>
  <c r="AF5" i="4"/>
  <c r="Q5" i="4"/>
  <c r="P5" i="4"/>
  <c r="F5" i="4"/>
  <c r="E5" i="4"/>
  <c r="D5" i="4"/>
  <c r="C5" i="4"/>
  <c r="B5" i="4"/>
  <c r="BA4" i="4"/>
  <c r="BE4" i="4" s="1"/>
  <c r="AZ4" i="4"/>
  <c r="BD4" i="4" s="1"/>
  <c r="AY4" i="4"/>
  <c r="BC4" i="4" s="1"/>
  <c r="AU4" i="4"/>
  <c r="AT4" i="4"/>
  <c r="AS4" i="4"/>
  <c r="AR4" i="4"/>
  <c r="AW4" i="4" s="1"/>
  <c r="AQ4" i="4"/>
  <c r="AV4" i="4" s="1"/>
  <c r="AO4" i="4"/>
  <c r="AN4" i="4"/>
  <c r="AG4" i="4"/>
  <c r="AF4" i="4"/>
  <c r="Q4" i="4"/>
  <c r="P4" i="4"/>
  <c r="F4" i="4"/>
  <c r="E4" i="4"/>
  <c r="D4" i="4"/>
  <c r="C4" i="4"/>
  <c r="B4" i="4"/>
  <c r="BA3" i="4"/>
  <c r="BE3" i="4" s="1"/>
  <c r="AZ3" i="4"/>
  <c r="BD3" i="4" s="1"/>
  <c r="AY3" i="4"/>
  <c r="BC3" i="4" s="1"/>
  <c r="AU3" i="4"/>
  <c r="AU18" i="4" s="1"/>
  <c r="AU20" i="4" s="1"/>
  <c r="AT3" i="4"/>
  <c r="AT18" i="4" s="1"/>
  <c r="AT20" i="4" s="1"/>
  <c r="AS3" i="4"/>
  <c r="AS18" i="4" s="1"/>
  <c r="AS20" i="4" s="1"/>
  <c r="AR3" i="4"/>
  <c r="AR18" i="4" s="1"/>
  <c r="AR20" i="4" s="1"/>
  <c r="AQ3" i="4"/>
  <c r="AQ18" i="4" s="1"/>
  <c r="AQ20" i="4" s="1"/>
  <c r="AO3" i="4"/>
  <c r="AN3" i="4"/>
  <c r="AG3" i="4"/>
  <c r="AF3" i="4"/>
  <c r="Q3" i="4"/>
  <c r="P3" i="4"/>
  <c r="F3" i="4"/>
  <c r="F18" i="4" s="1"/>
  <c r="F20" i="4" s="1"/>
  <c r="E3" i="4"/>
  <c r="E18" i="4" s="1"/>
  <c r="E20" i="4" s="1"/>
  <c r="D3" i="4"/>
  <c r="D18" i="4" s="1"/>
  <c r="D20" i="4" s="1"/>
  <c r="C3" i="4"/>
  <c r="C18" i="4" s="1"/>
  <c r="B3" i="4"/>
  <c r="B18" i="4" s="1"/>
  <c r="B20" i="4" s="1"/>
  <c r="C2" i="1"/>
  <c r="X11" i="1"/>
  <c r="X10" i="1"/>
  <c r="X9" i="1"/>
  <c r="X8" i="1"/>
  <c r="X6" i="1"/>
  <c r="W24" i="1" l="1"/>
  <c r="AD24" i="1" s="1"/>
  <c r="AI24" i="1" s="1"/>
  <c r="AD20" i="1"/>
  <c r="AI20" i="1" s="1"/>
  <c r="AA5" i="1"/>
  <c r="K2" i="1"/>
  <c r="X17" i="1"/>
  <c r="X16" i="1"/>
  <c r="X15" i="1"/>
  <c r="X21" i="1" s="1"/>
  <c r="X14" i="1"/>
  <c r="X18" i="1" s="1"/>
  <c r="G14" i="1"/>
  <c r="AA11" i="6"/>
  <c r="AA12" i="6" s="1"/>
  <c r="V11" i="6"/>
  <c r="V12" i="6" s="1"/>
  <c r="Z9" i="6"/>
  <c r="Z10" i="6" s="1"/>
  <c r="U9" i="6"/>
  <c r="U10" i="6" s="1"/>
  <c r="Y7" i="6"/>
  <c r="Y8" i="6" s="1"/>
  <c r="T7" i="6"/>
  <c r="T8" i="6" s="1"/>
  <c r="S5" i="6"/>
  <c r="S6" i="6" s="1"/>
  <c r="X6" i="6" s="1"/>
  <c r="X12" i="1"/>
  <c r="AG18" i="4"/>
  <c r="C20" i="4"/>
  <c r="AF18" i="4"/>
  <c r="AO18" i="4"/>
  <c r="P18" i="4"/>
  <c r="AV3" i="4"/>
  <c r="AW3" i="4"/>
  <c r="AI20" i="4"/>
  <c r="Q18" i="4"/>
  <c r="B11" i="6" l="1"/>
  <c r="H11" i="6" s="1"/>
  <c r="AA6" i="1"/>
  <c r="AA3" i="1"/>
  <c r="X23" i="1"/>
  <c r="X22" i="1"/>
  <c r="X20" i="1"/>
  <c r="Z17" i="1"/>
  <c r="AA17" i="1" s="1"/>
  <c r="Z14" i="1"/>
  <c r="AA14" i="1" s="1"/>
  <c r="Z15" i="1"/>
  <c r="B21" i="6" s="1"/>
  <c r="J13" i="6" s="1"/>
  <c r="Z16" i="1"/>
  <c r="B22" i="6" s="1"/>
  <c r="J12" i="6" s="1"/>
  <c r="Z8" i="1"/>
  <c r="AA8" i="1" s="1"/>
  <c r="Z10" i="1"/>
  <c r="AA10" i="1" s="1"/>
  <c r="Z9" i="1"/>
  <c r="AA9" i="1" s="1"/>
  <c r="Z11" i="1"/>
  <c r="AA11" i="1" s="1"/>
  <c r="Z12" i="1"/>
  <c r="AA12" i="1" s="1"/>
  <c r="Z18" i="1"/>
  <c r="AA18" i="1" s="1"/>
  <c r="G20" i="1"/>
  <c r="Z23" i="1" s="1"/>
  <c r="AE10" i="6"/>
  <c r="AF12" i="6"/>
  <c r="AD8" i="6"/>
  <c r="X5" i="6"/>
  <c r="AE9" i="6"/>
  <c r="AF11" i="6"/>
  <c r="AD7" i="6"/>
  <c r="B23" i="6" l="1"/>
  <c r="J11" i="6" s="1"/>
  <c r="B12" i="6"/>
  <c r="H10" i="6" s="1"/>
  <c r="B9" i="6"/>
  <c r="H13" i="6" s="1"/>
  <c r="AA2" i="1"/>
  <c r="B8" i="6"/>
  <c r="H14" i="6" s="1"/>
  <c r="AA4" i="1"/>
  <c r="B10" i="6"/>
  <c r="H12" i="6" s="1"/>
  <c r="B20" i="6"/>
  <c r="J14" i="6" s="1"/>
  <c r="AA16" i="1"/>
  <c r="B16" i="6"/>
  <c r="I12" i="6" s="1"/>
  <c r="AA15" i="1"/>
  <c r="B14" i="6"/>
  <c r="I14" i="6" s="1"/>
  <c r="X24" i="1"/>
  <c r="B15" i="6"/>
  <c r="I13" i="6" s="1"/>
  <c r="B18" i="6"/>
  <c r="I10" i="6" s="1"/>
  <c r="Z22" i="1"/>
  <c r="AA22" i="1" s="1"/>
  <c r="Z24" i="1"/>
  <c r="AA24" i="1" s="1"/>
  <c r="Z20" i="1"/>
  <c r="B26" i="6" s="1"/>
  <c r="K14" i="6" s="1"/>
  <c r="Z21" i="1"/>
  <c r="AA21" i="1" s="1"/>
  <c r="B24" i="6"/>
  <c r="J10" i="6" s="1"/>
  <c r="B17" i="6"/>
  <c r="I11" i="6" s="1"/>
  <c r="AA23" i="1"/>
  <c r="B29" i="6"/>
  <c r="K11" i="6" s="1"/>
  <c r="AA20" i="1" l="1"/>
  <c r="B28" i="6"/>
  <c r="K12" i="6" s="1"/>
  <c r="B30" i="6"/>
  <c r="K10" i="6" s="1"/>
  <c r="B27" i="6"/>
  <c r="K13" i="6" s="1"/>
</calcChain>
</file>

<file path=xl/sharedStrings.xml><?xml version="1.0" encoding="utf-8"?>
<sst xmlns="http://schemas.openxmlformats.org/spreadsheetml/2006/main" count="2499" uniqueCount="1879">
  <si>
    <t>Exposure Metric</t>
  </si>
  <si>
    <t>Hazard</t>
  </si>
  <si>
    <t>Occurrences</t>
  </si>
  <si>
    <t>Insufficient information exists to categorize the occurrence. Usage Notes: Includes cases where the aircraft is missing. Includes those occurrences where there is not enough information at hand to classify the occurrence or where additional information is</t>
  </si>
  <si>
    <t>Attempted remediation/recovery</t>
  </si>
  <si>
    <t>Used to cite events in which either the wrong remedial/recovery action was taken, the attempted remedial/recovery action aggrevated the situation, or the remedial/recovery action was unsuccessful due to other factors.</t>
  </si>
  <si>
    <t>Airport occurrence</t>
  </si>
  <si>
    <t>Occurrences involving Airport design, service, or functionality issues. Usage Notes: Includes anything associated with airport facilities, design, services, etc.- runways, taxiways, ramp area, parking area, buildings and structures, Crash/Fire/Rescue (CFR</t>
  </si>
  <si>
    <t>Ground handling event</t>
  </si>
  <si>
    <t>AC/prop/rotor contact w person</t>
  </si>
  <si>
    <t>Prop/jet/rotor blast/suction</t>
  </si>
  <si>
    <t>Abnormal runway contact</t>
  </si>
  <si>
    <t>Any landing or takeoff involving abnormal runway or landing surface contact. Usage Notes:
-Events such as hard/heavy landings, long/fast landings, off center landings, crabbed landings, nose wheel first touchdown, tail strikes, and wingtip/nacelle strikes are included in this category.
-Gear-up landings are also recorded here.  However, if a system/component failure or malfunction occurred, which led to the gear up landing, the event is also coded under the appropriate system/component failure or malfunction category.
-Do not use this category for runway contacts after losing control, e.g., runway contact after takeoff.
-Occurrences in which the gear collapses during the takeoff run or the landing roll are not included here except if a condition in the usage notes above has been met.</t>
  </si>
  <si>
    <t>Tailstrike</t>
  </si>
  <si>
    <t>Hard landing</t>
  </si>
  <si>
    <t>Dragged wing/rotor/float/other</t>
  </si>
  <si>
    <t>Landing gear collapse</t>
  </si>
  <si>
    <t>Landing gear not configured</t>
  </si>
  <si>
    <t>Nose over/nose down</t>
  </si>
  <si>
    <t>Roll over</t>
  </si>
  <si>
    <t>Air traffic event</t>
  </si>
  <si>
    <t xml:space="preserve">Occurrences involving Air traffic management (ATM) or communications, navigation, or surveillance service issues. Usage Notes: 
-Includes Air Traffic Control (ATC) facility/personnel failure/degradation, CNS service failure/degradation, procedures, policies, and standards.
-Examples include NAVAID outage, NAVAID service error, controller error, supervisor error, ATC computer failure, radar failure, and navigation satellite failure.
-Occurrences do not necessarily involve an aircraft. </t>
  </si>
  <si>
    <t>Cabin safety event</t>
  </si>
  <si>
    <t>Miscellaneous occurrences in the passenger cabin of transport category aircraft. Usage Notes: 
Includes:
-Events related to carry-on baggage, supplemental oxygen, or missing/non-operational cabin emergency equipment.
-Inadvertent deployment of emergency equipment.
-Injuries of persons while in the passenger cabin of an aircraft (see below for exceptions).
Does NOT include:
-Injuries sustained as a result of—
o	Thunderstorms and/or wind shear, which are coded as WSTRW;
o	Turbulence (excluding turbulence caused by wind shear and/or thunderstorms), which is coded as TURB;
o	Intentional acts (suicide, homicide, acts of violence, self-inflicted injury, or laser attacks), which are coded as SEC;
o	Icing events, which are coded as ICE.
-Illnesses or non-injury medical emergencies, which are coded as Medical (MED).</t>
  </si>
  <si>
    <t>Control flight into terr/obj</t>
  </si>
  <si>
    <t>Inflight collision or near collision with terrain, water, or obstacle without indication of loss of control. Usage Notes: 
-Use only for occurrences during airborne phases of flight.
-Includes collisions with those objects extending above the surface (for example, towers, trees, power lines, cable car support, transport wires, power cables, telephone lines and aerial masts).
-Can occur during either Instrument Meteorological Conditions (IMC) or Visual Meteorological Conditions (VMC).
-Includes instances when the cockpit crew is affected by visual illusions or degraded visual environment (e.g., black hole approaches and helicopter operations in brownout or whiteout conditions) that result in the aircraft being flown under control into terrain, water, or obstacles.
-Includes flying into terrain during transition into forward flight.
-If control of the aircraft is lost (induced by crew, weather or equipment failure), do not use this category, use Loss of Control–Inflight (LOC–I) instead.
-For an occurrence involving intentional low altitude operations (e.g., crop dusting, aerial work operations close to obstacles, and Search and Rescue (SAR) operations close to water or ground surface) use the Low Altitude Operations (LALT) code instead of CFIT.
-Do not use this category for occurrences involving intentional flight into/toward terrain in manned aircraft or intentional ground impact of unmanned aircraft.  Code all collisions with obstacles during takeoff and landing under Collision With Obstacle(s) During Takeoff and Landing (CTOL).  Code all suicides under Security Related (SEC) events.  Code system, equipment, or command and control failures involving unmanned aircraft under
System/Component Failure or Malfunction (Non-Powerplant) (SCF–NP) or LOC–I
as applicable.
-Do not use this category for occurrences involving runway undershoot/overshoot, which are classified as Undershoot/Overshoot (USOS).
-For helicopter operations, not to be used for takeoff and landing phases, except when the occurrence involves flying into terrain without indication of loss of control during transition into forward flight.</t>
  </si>
  <si>
    <t>Fire/smoke (non-impact)</t>
  </si>
  <si>
    <t>Fire or smoke in or on the aircraft, in flight or on the ground, which is not the result of impact. Usage Notes:
-Includes fire due to a combustive explosion from an accidental ignition source.
-Includes fire and smoke from system/component failures/malfunctions in the cockpit, passenger cabin, or cargo area.
-Non-combustive explosions such as tire burst and pressure bulkhead failures are coded under System/Component Failure–Non-Powerplant (SCF–NP).
-Fire/Smoke resulting from an accident impact is coded under Fire/Smoke (Post-Impact)
(F−POST).</t>
  </si>
  <si>
    <t>Explosion (non-impact)</t>
  </si>
  <si>
    <t>Explosion in or on the aircraft, in flight or on the ground, which is not the result of impact. Usage Notes: Non-combustive explosions such as tire burst and pressure bulkhead failures are coded under System/Component Failure - Non-Powerplant. An explosio</t>
  </si>
  <si>
    <t>Fire/smoke (post-impact)</t>
  </si>
  <si>
    <t>Fire/Smoke resulting from impact. Usage Notes: 
-This category is only used for occurrences in which post impact fire was a factor in the outcome.
-This category is only used in conjunction with another category.  For example, a system/component failure that also results in a post-impact fire will be coded as System/Component Failure or Malfunction (Powerplant) (SCF–PP) and F–POST or System/Component Failure or Malfunction (Non-Powerplant) (SCF–NP) and F–POST.</t>
  </si>
  <si>
    <t>Explosion (post-impact)</t>
  </si>
  <si>
    <t>Fire/Smoke resulting from impact. Usage Notes: This category is only used for occurrences where post impact fire was a factor in the outcome. This category is only used in conjunction with another event. For example: a system/component failure that also r</t>
  </si>
  <si>
    <t>Fuel related</t>
  </si>
  <si>
    <t>One or more powerplants experienced reduced or no power output due to fuel exhaustion, fuel starvation/mismanagement, fuel contamination/wrong fuel, or carburetor and/or induction icing. Usage Notes:
-The following fuel-related definitions are provided for clarity:
o	Exhaustion:  No usable fuel remains on the aircraft.
o	Starvation/mismanagement:  Usable fuel remains on the aircraft, but it is not available to the engines. 
o	Contamination:  Any foreign substance (for example, water, oil, ice, dirt, sand, bugs) in the correct type of fuel for the given powerplant(s).
o	Wrong fuel:  Fuel supplied to the powerplant(s) is incorrect, for example, Jet A into a piston powerplant, 80 octane into a powerplant requiring 100 octane.
-Includes flight crew or ground crew-induced fuel-related problems that are not the result of mechanical failures.  Interruptions of the fuel supply caused by mechanical failures are coded elsewhere as non-powerplant or powerplant system/component failures (System/Component Failure or Malfunction (Powerplant) (SCF–PP) or System/Component Failure or Malfunction (Non-Powerplant) (SCF–NP)), as appropriate.
-Also used when the wrong fuel causes a powerplant failure (e.g., through detonation).  In this case it should be coded as FUEL, not as a system/component failure or malfunction‒powerplant (System/Component Failure or Malfunction (Powerplant) (SCF‒PP).
-Includes cases in which there was a high risk of fuel exhaustion but there was no actual loss of power.</t>
  </si>
  <si>
    <t>Fuel starvation</t>
  </si>
  <si>
    <t>Fuel exhaustion</t>
  </si>
  <si>
    <t>Fuel contamination</t>
  </si>
  <si>
    <t>Ground collision</t>
  </si>
  <si>
    <t>Collision while taxiing to or from a runway in use. Usage Notes: 
-Includes collisions with an aircraft, person, ground vehicle, obstacle, building, structure, etc., while on a surface other than the runway used for landing or intended for takeoff.
-Ground collisions resulting from events categorized under Runway Incursion (RI), Wildlife (WILD), or Ground Handling (RAMP) are excluded from this category.
-Taxiing includes ground and air taxiing for rotorcraft on designated taxiways.</t>
  </si>
  <si>
    <t>Icing encounter</t>
  </si>
  <si>
    <t>Accumulation of snow, ice, freezing rain, or frost on aircraft surfaces that adversely affects aircraft control or performance. Usage Notes: 
-Includes accumulations that occur in flight or on the ground (i.e., deicing-related).
-Carburetor and induction icing events are coded in the Fuel Related (FUEL) category.
-Windscreen icing which restricts visibility is also covered here.
-Includes ice accumulation on sensors, antennae, and other external surfaces.
-Includes ice accumulation on external surfaces including those directly in front of the engine intakes.</t>
  </si>
  <si>
    <t>Loss of control on ground</t>
  </si>
  <si>
    <t>Loss of aircraft control while the aircraft is on the ground. Usage Notes: 
-Used only for non-airborne phases of flight, i.e., ground/surface operations.
-The loss of control may result from a contaminated runway or taxiway (e.g., rain, snow, ice, slush).
-The loss of control during ground operations can occur as the result of other occurrence categories as well.  For example, LOC–G may result from a system/component failure or malfunction to the powerplant (System/Component Failure or Malfunction (Powerplant)
(SCF–PP)) or non-powerplant (System/Component Failure or Malfunction (Non-Powerplant) (SCF–NP)), or from evasive action taken during a Runway Incursion (RI) or Wildlife (WILD) encounter.  For these occurrences, the event is coded under both categories (e.g., LOC–G and SCF–PP, LOC–G and SCF–NP, LOC–G and RI, or LOC-G and WILD).
-Do not use when a mechanical failure rendered the aircraft uncontrollable.
-Rotorcraft during sloping ground or moving helideck operations, dynamic rollover and ground resonance events are also included here.</t>
  </si>
  <si>
    <t>Dynamic Rollover</t>
  </si>
  <si>
    <t>Loss of aircraft control while the aircraft is on the ground. Usage Notes: Used only for non-airborne phases of flight, i.e., ground/surface operations. The loss of control may result from a contaminated runway or taxiway (e.g., rain, snow, ice, slush). T</t>
  </si>
  <si>
    <t>Ground resonance</t>
  </si>
  <si>
    <t>Loss of control in flight</t>
  </si>
  <si>
    <t>Loss of aircraft control while, or deviation from intended flightpath, in flight. Loss of control inflight is an extreme manifestation of a deviation from intended flightpath. The phrase “loss of control” may cover only some of the cases during which an unintended deviation occurred.  Usage Notes: 
-Used only for airborne phases of flight in which aircraft control was lost.
-Loss of control can occur during either Instrument Meteorological Conditions (IMC) or Visual Meteorological Conditions (VMC).
-The loss of control during flight may occur as a result of a deliberate maneuver (e.g., stall/spin practice).
-Occurrences involving configuring the aircraft (e.g., flaps, slats, onboard systems, etc.) are included as well as rotorcraft retreating blade stall.
-Stalls are considered loss of control and are included here.
-Rotorcraft occurrences which involve power settling (vortex ring), or settling with power to ground contact are coded here and as Abnormal Runway Contact (ARC) if during normal landing or takeoff.
-Rotorcraft External Load operations involving loss of control related to the external load should be coded as LOC–I as well as External Load Related Occurrences (EXTL).
-Includes Rotorcraft “Loss of Tail Rotor Effectiveness.”
-Includes loss of control during practice or emergency autorotation.
-Includes pilot-induced or assisted oscillations.
-For unmanned aircraft events, includes hazardous outcomes involving deviation from intended flightpath associated with anticipated or unanticipated loss of datalink.  However, if loss of datalink is the direct result of a system/component failure or malfunction, code the occurrence as System/Component Failure or Malfunction (Non-Powerplant) (SCF–NP) only.
-For icing-related events, which are also loss of control, code both LOC–I and Icing (ICE)).
If the loss of control is a direct result of a system/component failure or malfunction (SCF), code the occurrence as an System/Component Failure or Malfunction (Non-Powerplant) (SCF–NP), or System/Component Failure or Malfunction (Powerplant) (SCF–PP) only. However, loss of control may follow less severe system/component failures, and in this case, code both categories.
-Cockpit crew vision-related events and flight in degraded visual environments (for example, obscuration, black hole approach events, brownouts, or whiteout events), in which the aircraft is flown under control into terrain, water, or obstacles, are coded under Controlled Flight Into or Toward Terrain (CFIT), not LOC–I.</t>
  </si>
  <si>
    <t>Aerodynamic stall/spin</t>
  </si>
  <si>
    <t>Loss of Tail Rotor Effectiveness</t>
  </si>
  <si>
    <t>Retreating blade stall</t>
  </si>
  <si>
    <t>Settling with power/vortex ring state</t>
  </si>
  <si>
    <t>Mast bumping</t>
  </si>
  <si>
    <t>Midair collision</t>
  </si>
  <si>
    <t>Collision between aircraft in flight. Usage Notes: Includes all collisions between aircraft while both aircraft are airborne. Both air traffic control and cockpit crew separation-related occurrences are included.</t>
  </si>
  <si>
    <t>Near midair collision</t>
  </si>
  <si>
    <t xml:space="preserve">Near collision between aircraft in flight. Usage Notes: Near-midairs, loss of separation, TCAS alerts and AIRPROX reports. Both air traffic control and cockpit crew separation-related occurrences are included. </t>
  </si>
  <si>
    <t>Abrupt maneuver</t>
  </si>
  <si>
    <t>The intentional abrupt maneuvering of the aircraft by the pilot/flight crew. Usage Notes: 
-This category includes the intentional maneuvering of the aircraft to avoid a collision with terrain, objects/obstacles, weather or other aircraft (Note:  The effect of intentional maneuvering is the key consideration).
-Abrupt maneuvering may also result in a loss of control or system/component failure or malfunction.  In this case, the event is coded under both categories (e.g., AMAN and Loss of Control–Inflight (LOC–I), AMAN and System/Component Failure or Malfunction (Non-Powerplant) (SCF–NP), or AMAN and System/Component Failure or Malfunction (Powerplant) (SCF–PP)).
-Abrupt maneuvering may also occur on ground; examples include hard braking maneuver, rapid change of direction to avoid collisions, etc.</t>
  </si>
  <si>
    <t>Inflight upset</t>
  </si>
  <si>
    <t>Navigation error</t>
  </si>
  <si>
    <t>Occurrences involving the incorrect navigation of the aircraft on the ground or in the air.</t>
  </si>
  <si>
    <t>Course deviation</t>
  </si>
  <si>
    <t>Altitude deviation</t>
  </si>
  <si>
    <t>Airspace incursion</t>
  </si>
  <si>
    <t>Wrong surface or wrong airport</t>
  </si>
  <si>
    <t>Runway excursion</t>
  </si>
  <si>
    <t>A veer off or overrun off the runway surface. Usage Notes: 
-Only applicable during either the takeoff or landing phase.
-The excursion may be intentional or unintentional.  For example, the deliberate veer off to avoid a collision, brought about by a Runway Incursion.  In this case, code both categories.
-Use RE in all cases in which the aircraft left the runway/helipad/helideck regardless of whether the excursion was the consequence of another event.</t>
  </si>
  <si>
    <t>Runway incursion animal</t>
  </si>
  <si>
    <t>Collision with, risk of collision, or evasive action taken by an aircraft to avoid an animal on a runway in use. Usage Notes: Includes encounters with wildlife on a runway in use. Inflight birdstrikes are coded separately. Includes instances where evasive</t>
  </si>
  <si>
    <t>Runway incursion veh/AC/person</t>
  </si>
  <si>
    <t>Any occurrence involving the incorrect presence of an aircraft, vehicle or person on the protected area of a surface designated for the landing and take-off of aircraft.</t>
  </si>
  <si>
    <t>Part(s) separation from AC</t>
  </si>
  <si>
    <t>Loss of engine power (total)</t>
  </si>
  <si>
    <t>Loss of engine power (partial)</t>
  </si>
  <si>
    <t>Uncontained engine failure</t>
  </si>
  <si>
    <t>Security/criminal event</t>
  </si>
  <si>
    <t>Criminal/Security acts which result in accidents or incidents, per the International ICAO Annex 13. Usage Notes: 
-While security-related acts can lead to accidents as defined as by Annex 13 to the Convention on International Civil Aviation, they are not considered accidents by some organizations.  Regardless, these events have similar consequences in that they result in serious injury or death to person(s) and/or substantial damage to the aircraft.  For these reasons, they are categorized as security-related occurrences for prevention purposes only.
-Examples include, (a) hijacking and/or aircraft theft, (b) interference with a crewmember (e.g., unruly passengers), (c) flight control interference, (d) ramp/runway/taxiway security, (e)	sabotage, (f) suicide, and (g) acts of war.</t>
  </si>
  <si>
    <t>Landing area undershoot</t>
  </si>
  <si>
    <t>A touchdown off the runway surface. Usage Notes: 
-An undershoot/overshoot of a runway/helipad/helideck occurs in close proximity to the runway/helipad/helideck and includes offside touchdowns and any occurrence in which the landing gear touches off the runway/helipad/helideck surface.
-Off-airport emergency landings are excluded from this category.
-To be used for occurrences during the landing phase.
-Includes offside touchdowns on heliports, helidecks and other defined areas to be used wholly or in part for the arrival, departure and surface movement of helicopters (does not include helicopter unprepared or natural landing sites).</t>
  </si>
  <si>
    <t>Landing area overshoot</t>
  </si>
  <si>
    <t>VFR encounter with IMC</t>
  </si>
  <si>
    <t>Unintended flight in Instrument Meteorological Conditions (IMC).  Usage notes:
-May be used as a precursor to Controlled Flight Into or Toward Terrain (CFIT), Loss of Control–Inflight (LOC–I) or Low Altitude Operations (LALT).
-Applicable if the pilot was flying according to Visual Flight Rules (VFR), as defined in Annex 2 to the Convention on International Civil Aviation, Rules of the Air, and by any reason ended up inadvertently in IMC.
-Only to be used when loss of visual references is encountered.
-Only to be used if pilot not qualified to fly in IMC and/or aircraft not equipped to fly in IMC.</t>
  </si>
  <si>
    <t>Loss of visual reference</t>
  </si>
  <si>
    <t>Terrain avoidance alert</t>
  </si>
  <si>
    <t>Collision avoidance alert</t>
  </si>
  <si>
    <t>Stall warn/stick-shaker/pusher</t>
  </si>
  <si>
    <t>Off-field or emergency landing</t>
  </si>
  <si>
    <t>Ditching</t>
  </si>
  <si>
    <t>Hazardous material leak/spill</t>
  </si>
  <si>
    <t>Evacuation</t>
  </si>
  <si>
    <t>Occurrence where either; (a) person(s) are injured during an evacuation; (b) an unnecessary evacuation was performed; (c) evacuation equipment failed to perform as required; or (d) the evacuation was a factor in the outcome. Usage Notes:
-Includes cases in which an injury(ies) was (were) sustained during the evacuation through an emergency exit or main cabin door.
-Includes cases in which the evacuation itself is the accident (in essence, had there not been an evacuation there would not have been an accident).
-An unnecessary evacuation is one that was either erroneously commanded by the crew or uncommanded.
-Only used for passenger-carrying operations involving transport category aircraft.
-Includes evacuation following a ditching or survivable crash landing in water provided one of the conditions above is met.</t>
  </si>
  <si>
    <t>Collision with terr/obj (non-CFIT)</t>
  </si>
  <si>
    <t>Includes any collision occurrence that is not considered CFIT, such as following loss of control or during intential low-level manuevers.</t>
  </si>
  <si>
    <t>External load event (Rotorcraft)</t>
  </si>
  <si>
    <t>Occurrences during or as a result of external load or external cargo operations.  Usage notes:
-Includes cases in which external load or the load lifting equipment used (e.g., long line, cable) contacts terrain, water surface, or objects.
-Includes cases in which the load or, in the absence of a load, the load lifting equipment strikes or becomes entangled with the main rotor, tail rotor, or the helicopter fuselage.
-Includes injuries to ground crew handling external loads as result of contact with/dropping/inadvertent release of external load.
-Includes ground injuries to ground crew handling external loads due to the downwash effect or falling branch, tree, etc.
-Includes external hoist, human external cargo, and long lines.
-If the preparation of the external load by ground crew played a role, also code under Ground Handling (RAMP).
-Failures or malfunctions of the onboard external load handling lifting equipment or release systems should be coded under System/Component Failure or Malfunction (Non-Powerplant)(SCF–NP), as these are considered to be aircraft systems.</t>
  </si>
  <si>
    <t>Collision during takeoff/land</t>
  </si>
  <si>
    <t>Collision with obstacle(s), during take-off or landing</t>
  </si>
  <si>
    <t>Loss of lift</t>
  </si>
  <si>
    <t>Glider tow event</t>
  </si>
  <si>
    <t>Premature release, inadvertent release or non-release during towing, entangling with towing, cable, loss of control, or impact into towing aircraft / winch.</t>
  </si>
  <si>
    <t>Simulated/training event</t>
  </si>
  <si>
    <t>Medical Event</t>
  </si>
  <si>
    <t>Occurrences involving illness or incapacitation of persons on board an aircraft. Excludes injuries sustained during flight operations, such as turbulence or cabin events.</t>
  </si>
  <si>
    <t>Miscellaneous/other</t>
  </si>
  <si>
    <t>Birdstrike</t>
  </si>
  <si>
    <t>Includes all inflight encounters with birds, birdstrikes, and birds ingested into aircraft engines. All other wildlife encounters are coded separately as incursions.</t>
  </si>
  <si>
    <t>Missing aircraft</t>
  </si>
  <si>
    <t>Hazard Probability</t>
  </si>
  <si>
    <t>Aircraft - Aircraft handling/service - (general) - (general)</t>
  </si>
  <si>
    <t>Aircraft - Aircraft handling/service - Maintenance/inspections - (general)</t>
  </si>
  <si>
    <t>Aircraft - Aircraft handling/service - Maintenance/inspections - Time limits</t>
  </si>
  <si>
    <t>Aircraft - Aircraft handling/service - Maintenance/inspections - Scheduled maint checks</t>
  </si>
  <si>
    <t>Aircraft - Aircraft handling/service - Maintenance/inspections - Return to service</t>
  </si>
  <si>
    <t>Aircraft - Aircraft handling/service - Maintenance/inspections - Unscheduled maint checks</t>
  </si>
  <si>
    <t>Aircraft - Aircraft handling/service - Towing and taxiing - (general)</t>
  </si>
  <si>
    <t>Aircraft - Aircraft handling/service - Towing and taxiing - Towing</t>
  </si>
  <si>
    <t>Aircraft - Aircraft handling/service - Towing and taxiing - Taxiing</t>
  </si>
  <si>
    <t>Aircraft - Aircraft handling/service - Parking/securing - (general)</t>
  </si>
  <si>
    <t>Aircraft - Aircraft handling/service - Parking/securing - Parking/storage</t>
  </si>
  <si>
    <t>Aircraft - Aircraft handling/service - Parking/securing - Tie-down/mooring</t>
  </si>
  <si>
    <t>Aircraft - Aircraft handling/service - Loading - (general)</t>
  </si>
  <si>
    <t>Aircraft - Aircraft systems - (general) - (general)</t>
  </si>
  <si>
    <t>Aircraft - Aircraft systems - Air conditioning system - (general)</t>
  </si>
  <si>
    <t>Aircraft - Aircraft systems - Air conditioning system - Compressor system</t>
  </si>
  <si>
    <t>Aircraft - Aircraft systems - Air conditioning system - Air distribution system</t>
  </si>
  <si>
    <t>Aircraft - Aircraft systems - Air conditioning system - Air distribution fan</t>
  </si>
  <si>
    <t>Aircraft - Aircraft systems - Air conditioning system - Pressurization control system</t>
  </si>
  <si>
    <t>Aircraft - Aircraft systems - Air conditioning system - Pressure controller</t>
  </si>
  <si>
    <t>Aircraft - Aircraft systems - Air conditioning system - Pressure indicator</t>
  </si>
  <si>
    <t>Aircraft - Aircraft systems - Air conditioning system - Regulator-outflow valve</t>
  </si>
  <si>
    <t>Aircraft - Aircraft systems - Air conditioning system - Pressure sensor</t>
  </si>
  <si>
    <t>Aircraft - Aircraft systems - Air conditioning system - Heating system</t>
  </si>
  <si>
    <t>Aircraft - Aircraft systems - Air conditioning system - Cooling sys (air/vapor cycle)</t>
  </si>
  <si>
    <t>Aircraft - Aircraft systems - Air conditioning system - Temperature control system</t>
  </si>
  <si>
    <t>Aircraft - Aircraft systems - Air conditioning system - Temperature controller</t>
  </si>
  <si>
    <t>Aircraft - Aircraft systems - Air conditioning system - Cabin temperature indicator</t>
  </si>
  <si>
    <t>Aircraft - Aircraft systems - Air conditioning system - Cabin temperature sensor</t>
  </si>
  <si>
    <t>Aircraft - Aircraft systems - Air conditioning system - Humidity control system</t>
  </si>
  <si>
    <t>Aircraft - Aircraft systems - Air conditioning system - Air cond sys wiring</t>
  </si>
  <si>
    <t>Aircraft - Aircraft systems - Auto flight system - (general)</t>
  </si>
  <si>
    <t>Aircraft - Aircraft systems - Auto flight system - Autopilot system</t>
  </si>
  <si>
    <t>Aircraft - Aircraft systems - Auto flight system - Autopilot computer</t>
  </si>
  <si>
    <t>Aircraft - Aircraft systems - Auto flight system - Altitude controller</t>
  </si>
  <si>
    <t>Aircraft - Aircraft systems - Auto flight system - Flight controller</t>
  </si>
  <si>
    <t>Aircraft - Aircraft systems - Auto flight system - Autopilot trim indicator</t>
  </si>
  <si>
    <t>Aircraft - Aircraft systems - Auto flight system - Autopilot main servo</t>
  </si>
  <si>
    <t>Aircraft - Aircraft systems - Auto flight system - Autopilot trim servo</t>
  </si>
  <si>
    <t>Aircraft - Aircraft systems - Auto flight system - Speed-attitude correction sys</t>
  </si>
  <si>
    <t>Aircraft - Aircraft systems - Auto flight system - Auto throttle system</t>
  </si>
  <si>
    <t>Aircraft - Aircraft systems - Auto flight system - Aerodynamic load alleviating</t>
  </si>
  <si>
    <t>Aircraft - Aircraft systems - Auto flight system - Autoflight sys wiring</t>
  </si>
  <si>
    <t>Aircraft - Aircraft systems - Communications system - (general)</t>
  </si>
  <si>
    <t>Aircraft - Aircraft systems - Communications system - HF communication system</t>
  </si>
  <si>
    <t>Aircraft - Aircraft systems - Communications system - UHF communication system</t>
  </si>
  <si>
    <t>Aircraft - Aircraft systems - Communications system - VHF communication system</t>
  </si>
  <si>
    <t>Aircraft - Aircraft systems - Communications system - Data transmission auto call</t>
  </si>
  <si>
    <t>Aircraft - Aircraft systems - Communications system - PA &amp; entertainment system</t>
  </si>
  <si>
    <t>Aircraft - Aircraft systems - Communications system - Interphone</t>
  </si>
  <si>
    <t>Aircraft - Aircraft systems - Communications system - Audio integrating</t>
  </si>
  <si>
    <t>Aircraft - Aircraft systems - Communications system - Static discharge system</t>
  </si>
  <si>
    <t>Aircraft - Aircraft systems - Communications system - Audio &amp; video monitoring</t>
  </si>
  <si>
    <t>Aircraft - Aircraft systems - Communications system - Comm sys wiring</t>
  </si>
  <si>
    <t>Aircraft - Aircraft systems - Electrical power system - (general)</t>
  </si>
  <si>
    <t>Aircraft - Aircraft systems - Electrical power system - Alternator-generator drive sys</t>
  </si>
  <si>
    <t>Aircraft - Aircraft systems - Electrical power system - AC generation system</t>
  </si>
  <si>
    <t>Aircraft - Aircraft systems - Electrical power system - AC generator-alternator</t>
  </si>
  <si>
    <t>Aircraft - Aircraft systems - Electrical power system - AC inverter</t>
  </si>
  <si>
    <t>Aircraft - Aircraft systems - Electrical power system - Phase adapter</t>
  </si>
  <si>
    <t>Aircraft - Aircraft systems - Electrical power system - AC regulator</t>
  </si>
  <si>
    <t>Aircraft - Aircraft systems - Electrical power system - AC indicating systems</t>
  </si>
  <si>
    <t>Aircraft - Aircraft systems - Electrical power system - DC generation system</t>
  </si>
  <si>
    <t>Aircraft - Aircraft systems - Electrical power system - Battery overheat warning sys</t>
  </si>
  <si>
    <t>Aircraft - Aircraft systems - Electrical power system - Battery/charger</t>
  </si>
  <si>
    <t>Aircraft - Aircraft systems - Electrical power system - DC rectifier-converter</t>
  </si>
  <si>
    <t>Aircraft - Aircraft systems - Electrical power system - DC generator-alternator</t>
  </si>
  <si>
    <t>Aircraft - Aircraft systems - Electrical power system - Starter-generator</t>
  </si>
  <si>
    <t>Aircraft - Aircraft systems - Electrical power system - DC regulator</t>
  </si>
  <si>
    <t>Aircraft - Aircraft systems - Electrical power system - DC indicating system</t>
  </si>
  <si>
    <t>Aircraft - Aircraft systems - Electrical power system - External power system</t>
  </si>
  <si>
    <t>Aircraft - Aircraft systems - Electrical power system - AC power distribution system</t>
  </si>
  <si>
    <t>Aircraft - Aircraft systems - Electrical power system - DC power distribution system</t>
  </si>
  <si>
    <t>Aircraft - Aircraft systems - Electrical power system - Electrical pwr sys wiring</t>
  </si>
  <si>
    <t>Aircraft - Aircraft systems - Equipment/furnishings - (general)</t>
  </si>
  <si>
    <t>Aircraft - Aircraft systems - Equipment/furnishings - Flight compartment equipment</t>
  </si>
  <si>
    <t>Aircraft - Aircraft systems - Equipment/furnishings - Passenger compartment equip</t>
  </si>
  <si>
    <t>Aircraft - Aircraft systems - Equipment/furnishings - Buffet/galleys</t>
  </si>
  <si>
    <t>Aircraft - Aircraft systems - Equipment/furnishings - Lavatories</t>
  </si>
  <si>
    <t>Aircraft - Aircraft systems - Equipment/furnishings - Cargo compartments</t>
  </si>
  <si>
    <t>Aircraft - Aircraft systems - Equipment/furnishings - Agricultural/external load sys</t>
  </si>
  <si>
    <t>Aircraft - Aircraft systems - Equipment/furnishings - Emergency equipment</t>
  </si>
  <si>
    <t>Aircraft - Aircraft systems - Equipment/furnishings - Life jacket</t>
  </si>
  <si>
    <t>Aircraft - Aircraft systems - Equipment/furnishings - Emergency locator beacon</t>
  </si>
  <si>
    <t>Aircraft - Aircraft systems - Equipment/furnishings - Parachute</t>
  </si>
  <si>
    <t>Aircraft - Aircraft systems - Equipment/furnishings - Life raft</t>
  </si>
  <si>
    <t>Aircraft - Aircraft systems - Equipment/furnishings - Escape slide</t>
  </si>
  <si>
    <t>Aircraft - Aircraft systems - Equipment/furnishings - Accessory compartments</t>
  </si>
  <si>
    <t>Aircraft - Aircraft systems - Equipment/furnishings - Battery box structure</t>
  </si>
  <si>
    <t>Aircraft - Aircraft systems - Equipment/furnishings - Electronic shelf section</t>
  </si>
  <si>
    <t>Aircraft - Aircraft systems - Equipment/furnishings - Equ/fur sys wiring</t>
  </si>
  <si>
    <t>Aircraft - Aircraft systems - Fire protection system - (general)</t>
  </si>
  <si>
    <t>Aircraft - Aircraft systems - Fire protection system - Detection system</t>
  </si>
  <si>
    <t>Aircraft - Aircraft systems - Fire protection system - Smoke, detection</t>
  </si>
  <si>
    <t>Aircraft - Aircraft systems - Fire protection system - Fire, detection</t>
  </si>
  <si>
    <t>Aircraft - Aircraft systems - Fire protection system - Overheat, detection</t>
  </si>
  <si>
    <t>Aircraft - Aircraft systems - Fire protection system - Extinguishing system</t>
  </si>
  <si>
    <t>Aircraft - Aircraft systems - Fire protection system - Fire bottle, fixed</t>
  </si>
  <si>
    <t>Aircraft - Aircraft systems - Fire protection system - Fire bottle, portable</t>
  </si>
  <si>
    <t>Aircraft - Aircraft systems - Fire protection system - Fire prot sys wiring</t>
  </si>
  <si>
    <t>Aircraft - Aircraft systems - Flight control system - (general)</t>
  </si>
  <si>
    <t>Aircraft - Aircraft systems - Flight control system - Control column section</t>
  </si>
  <si>
    <t>Aircraft - Aircraft systems - Flight control system - Aileron control system</t>
  </si>
  <si>
    <t>Aircraft - Aircraft systems - Flight control system - Aileron tab control system</t>
  </si>
  <si>
    <t>Aircraft - Aircraft systems - Flight control system - Rudder control system</t>
  </si>
  <si>
    <t>Aircraft - Aircraft systems - Flight control system - Rudder tab control system</t>
  </si>
  <si>
    <t>Aircraft - Aircraft systems - Flight control system - Rudder actuator</t>
  </si>
  <si>
    <t>Aircraft - Aircraft systems - Flight control system - Elevator control system</t>
  </si>
  <si>
    <t>Aircraft - Aircraft systems - Flight control system - Elevator tab control system</t>
  </si>
  <si>
    <t>Aircraft - Aircraft systems - Flight control system - Stabilizer control system</t>
  </si>
  <si>
    <t>Aircraft - Aircraft systems - Flight control system - Stabilizer position ind system</t>
  </si>
  <si>
    <t>Aircraft - Aircraft systems - Flight control system - Stabilizer actuator</t>
  </si>
  <si>
    <t>Aircraft - Aircraft systems - Flight control system - TE flap control system</t>
  </si>
  <si>
    <t>Aircraft - Aircraft systems - Flight control system - TE flap position ind system</t>
  </si>
  <si>
    <t>Aircraft - Aircraft systems - Flight control system - TE flap actuator</t>
  </si>
  <si>
    <t>Aircraft - Aircraft systems - Flight control system - Drag control system</t>
  </si>
  <si>
    <t>Aircraft - Aircraft systems - Flight control system - Drag control actuator</t>
  </si>
  <si>
    <t>Aircraft - Aircraft systems - Flight control system - Gust lock or damper</t>
  </si>
  <si>
    <t>Aircraft - Aircraft systems - Flight control system - LE flap control system</t>
  </si>
  <si>
    <t>Aircraft - Aircraft systems - Flight control system - LE flap position ind system</t>
  </si>
  <si>
    <t>Aircraft - Aircraft systems - Flight control system - LE flap actuator</t>
  </si>
  <si>
    <t>Aircraft - Aircraft systems - Flight control system - Flight control sys wiring</t>
  </si>
  <si>
    <t>Aircraft - Aircraft systems - Fuel system - (general)</t>
  </si>
  <si>
    <t>Aircraft - Aircraft systems - Fuel system - Fuel storage</t>
  </si>
  <si>
    <t>Aircraft - Aircraft systems - Fuel system - Fuel distribution</t>
  </si>
  <si>
    <t>Aircraft - Aircraft systems - Fuel system - Fuel filter-strainer</t>
  </si>
  <si>
    <t>Aircraft - Aircraft systems - Fuel system - Fuel pumps</t>
  </si>
  <si>
    <t>Aircraft - Aircraft systems - Fuel system - Fuel selector/shutoff valve</t>
  </si>
  <si>
    <t>Aircraft - Aircraft systems - Fuel system - Fuel transfer valve</t>
  </si>
  <si>
    <t>Aircraft - Aircraft systems - Fuel system - Fuel dump</t>
  </si>
  <si>
    <t>Aircraft - Aircraft systems - Fuel system - Fuel indication system</t>
  </si>
  <si>
    <t>Aircraft - Aircraft systems - Fuel system - Fuel quantity indicator</t>
  </si>
  <si>
    <t>Aircraft - Aircraft systems - Fuel system - Fuel quantity sensor</t>
  </si>
  <si>
    <t>Aircraft - Aircraft systems - Fuel system - Fuel temperature</t>
  </si>
  <si>
    <t>Aircraft - Aircraft systems - Fuel system - Fuel pressure</t>
  </si>
  <si>
    <t>Aircraft - Aircraft systems - Fuel system - Fuel sys wiring</t>
  </si>
  <si>
    <t>Aircraft - Aircraft systems - Hydraulic power system - (general)</t>
  </si>
  <si>
    <t>Aircraft - Aircraft systems - Hydraulic power system - Hydraulic, main system</t>
  </si>
  <si>
    <t>Aircraft - Aircraft systems - Hydraulic power system - Accumulator, main</t>
  </si>
  <si>
    <t>Aircraft - Aircraft systems - Hydraulic power system - Filter, main</t>
  </si>
  <si>
    <t>Aircraft - Aircraft systems - Hydraulic power system - Pump, main</t>
  </si>
  <si>
    <t>Aircraft - Aircraft systems - Hydraulic power system - Handpump, main</t>
  </si>
  <si>
    <t>Aircraft - Aircraft systems - Hydraulic power system - Pressure relief, main</t>
  </si>
  <si>
    <t>Aircraft - Aircraft systems - Hydraulic power system - Reservoir, main</t>
  </si>
  <si>
    <t>Aircraft - Aircraft systems - Hydraulic power system - Pressure regulator, main</t>
  </si>
  <si>
    <t>Aircraft - Aircraft systems - Hydraulic power system - Hydraulic, auxiliary system</t>
  </si>
  <si>
    <t>Aircraft - Aircraft systems - Hydraulic power system - Accumulator, auxiliary</t>
  </si>
  <si>
    <t>Aircraft - Aircraft systems - Hydraulic power system - Filter, auxiliary</t>
  </si>
  <si>
    <t>Aircraft - Aircraft systems - Hydraulic power system - Pump, auxiliary</t>
  </si>
  <si>
    <t>Aircraft - Aircraft systems - Hydraulic power system - Handpump, auxiliary</t>
  </si>
  <si>
    <t>Aircraft - Aircraft systems - Hydraulic power system - Pressure relief, auxiliary</t>
  </si>
  <si>
    <t>Aircraft - Aircraft systems - Hydraulic power system - Reservoir, auxiliary</t>
  </si>
  <si>
    <t>Aircraft - Aircraft systems - Hydraulic power system - Pressure regulator, auxiliary</t>
  </si>
  <si>
    <t>Aircraft - Aircraft systems - Hydraulic power system - Hydraulic, indicating system</t>
  </si>
  <si>
    <t>Aircraft - Aircraft systems - Hydraulic power system - Pressure indicator</t>
  </si>
  <si>
    <t>Aircraft - Aircraft systems - Hydraulic power system - Pressure sensor</t>
  </si>
  <si>
    <t>Aircraft - Aircraft systems - Hydraulic power system - Quantity indicator</t>
  </si>
  <si>
    <t>Aircraft - Aircraft systems - Hydraulic power system - Quantity sensor</t>
  </si>
  <si>
    <t>Aircraft - Aircraft systems - Hydraulic power system - Hyd pwr sys wiring</t>
  </si>
  <si>
    <t>Aircraft - Aircraft systems - Ice/rain protection system - (general)</t>
  </si>
  <si>
    <t>Aircraft - Aircraft systems - Ice/rain protection system - Airfoil anti-ice, deice</t>
  </si>
  <si>
    <t>Aircraft - Aircraft systems - Ice/rain protection system - Intake anti-ice, deice</t>
  </si>
  <si>
    <t>Aircraft - Aircraft systems - Ice/rain protection system - Pitot/static anti-ice</t>
  </si>
  <si>
    <t>Aircraft - Aircraft systems - Ice/rain protection system - Windows/windshields &amp; doors</t>
  </si>
  <si>
    <t>Aircraft - Aircraft systems - Ice/rain protection system - Antenna/radome anti-ice</t>
  </si>
  <si>
    <t>Aircraft - Aircraft systems - Ice/rain protection system - Prop/rotor anti-ice, deice</t>
  </si>
  <si>
    <t>Aircraft - Aircraft systems - Ice/rain protection system - Water line anti-ice</t>
  </si>
  <si>
    <t>Aircraft - Aircraft systems - Ice/rain protection system - Ice detection</t>
  </si>
  <si>
    <t>Aircraft - Aircraft systems - Ice/rain protection system - Ice/rain prot sys wiring</t>
  </si>
  <si>
    <t>Aircraft - Aircraft systems - Indicating/recording systems - (general)</t>
  </si>
  <si>
    <t>Aircraft - Aircraft systems - Indicating/recording systems - Instrument panel</t>
  </si>
  <si>
    <t>Aircraft - Aircraft systems - Indicating/recording systems - Indep instrument (clock, etc)</t>
  </si>
  <si>
    <t>Aircraft - Aircraft systems - Indicating/recording systems - Data recorders (flight/maint)</t>
  </si>
  <si>
    <t>Aircraft - Aircraft systems - Indicating/recording systems - Central computers (e.g. EICAS)</t>
  </si>
  <si>
    <t>Aircraft - Aircraft systems - Indicating/recording systems - Central warning</t>
  </si>
  <si>
    <t>Aircraft - Aircraft systems - Indicating/recording systems - Central display</t>
  </si>
  <si>
    <t>Aircraft - Aircraft systems - Indicating/recording systems - Automatic data</t>
  </si>
  <si>
    <t>Aircraft - Aircraft systems - Indicating/recording systems - Instrument wiring</t>
  </si>
  <si>
    <t>Aircraft - Aircraft systems - Landing gear system - (general)</t>
  </si>
  <si>
    <t>Aircraft - Aircraft systems - Landing gear system - Landing gear/wheel fairing</t>
  </si>
  <si>
    <t>Aircraft - Aircraft systems - Landing gear system - Main landing gear</t>
  </si>
  <si>
    <t>Aircraft - Aircraft systems - Landing gear system - Main landing gear attach sec</t>
  </si>
  <si>
    <t>Aircraft - Aircraft systems - Landing gear system - Emergency floatation section</t>
  </si>
  <si>
    <t>Aircraft - Aircraft systems - Landing gear system - Main gear strut/axle/truck</t>
  </si>
  <si>
    <t>Aircraft - Aircraft systems - Landing gear system - Nose/tail landing gear</t>
  </si>
  <si>
    <t>Aircraft - Aircraft systems - Landing gear system - Nose/tail gear attach section</t>
  </si>
  <si>
    <t>Aircraft - Aircraft systems - Landing gear system - Nose/tail gear strut/axle</t>
  </si>
  <si>
    <t>Aircraft - Aircraft systems - Landing gear system - Gear extension and retract sys</t>
  </si>
  <si>
    <t>Aircraft - Aircraft systems - Landing gear system - Landing gear door retract sec</t>
  </si>
  <si>
    <t>Aircraft - Aircraft systems - Landing gear system - Landing gear door actuator</t>
  </si>
  <si>
    <t>Aircraft - Aircraft systems - Landing gear system - Landing gear actuator</t>
  </si>
  <si>
    <t>Aircraft - Aircraft systems - Landing gear system - Landing gear selector</t>
  </si>
  <si>
    <t>Aircraft - Aircraft systems - Landing gear system - Landing gear brakes system</t>
  </si>
  <si>
    <t>Aircraft - Aircraft systems - Landing gear system - Anti-skid section</t>
  </si>
  <si>
    <t>Aircraft - Aircraft systems - Landing gear system - Brake</t>
  </si>
  <si>
    <t>Aircraft - Aircraft systems - Landing gear system - Master cylinder/brake valve</t>
  </si>
  <si>
    <t>Aircraft - Aircraft systems - Landing gear system - Tire casing</t>
  </si>
  <si>
    <t>Aircraft - Aircraft systems - Landing gear system - Tube</t>
  </si>
  <si>
    <t>Aircraft - Aircraft systems - Landing gear system - Wheel/ski/float</t>
  </si>
  <si>
    <t>Aircraft - Aircraft systems - Landing gear system - Landing gear steering system</t>
  </si>
  <si>
    <t>Aircraft - Aircraft systems - Landing gear system - Steering unit</t>
  </si>
  <si>
    <t>Aircraft - Aircraft systems - Landing gear system - Shimmy damper</t>
  </si>
  <si>
    <t>Aircraft - Aircraft systems - Landing gear system - Gear position and warning</t>
  </si>
  <si>
    <t>Aircraft - Aircraft systems - Landing gear system - Aux gear (tail/rotorcrft skid)</t>
  </si>
  <si>
    <t>Aircraft - Aircraft systems - Landing gear system - Land gear sys wiring</t>
  </si>
  <si>
    <t>Aircraft - Aircraft systems - Lighting system - (general)</t>
  </si>
  <si>
    <t>Aircraft - Aircraft systems - Lighting system - Flight compartment lighting</t>
  </si>
  <si>
    <t>Aircraft - Aircraft systems - Lighting system - Passenger compartment lighting</t>
  </si>
  <si>
    <t>Aircraft - Aircraft systems - Lighting system - Cargo compartment lighting</t>
  </si>
  <si>
    <t>Aircraft - Aircraft systems - Lighting system - Exterior lighting</t>
  </si>
  <si>
    <t>Aircraft - Aircraft systems - Lighting system - Emergency lighting</t>
  </si>
  <si>
    <t>Aircraft - Aircraft systems - Lighting system - Light wiring</t>
  </si>
  <si>
    <t>Aircraft - Aircraft systems - Navigation system - (general)</t>
  </si>
  <si>
    <t>Aircraft - Aircraft systems - Navigation system - Flight environment data</t>
  </si>
  <si>
    <t>Aircraft - Aircraft systems - Navigation system - Pitot/static system</t>
  </si>
  <si>
    <t>Aircraft - Aircraft systems - Navigation system - Air temperature/thrust limit</t>
  </si>
  <si>
    <t>Aircraft - Aircraft systems - Navigation system - Rate of climb</t>
  </si>
  <si>
    <t>Aircraft - Aircraft systems - Navigation system - Airspeed/mach indicating</t>
  </si>
  <si>
    <t>Aircraft - Aircraft systems - Navigation system - High speed warning</t>
  </si>
  <si>
    <t>Aircraft - Aircraft systems - Navigation system - Altimeter, barometric/encoder</t>
  </si>
  <si>
    <t>Aircraft - Aircraft systems - Navigation system - Air data computer</t>
  </si>
  <si>
    <t>Aircraft - Aircraft systems - Navigation system - Stall warning system</t>
  </si>
  <si>
    <t>Aircraft - Aircraft systems - Navigation system - Attitude &amp; direction</t>
  </si>
  <si>
    <t>Aircraft - Aircraft systems - Navigation system - Attitude gyro &amp; indication</t>
  </si>
  <si>
    <t>Aircraft - Aircraft systems - Navigation system - Directional gyro &amp; indication</t>
  </si>
  <si>
    <t>Aircraft - Aircraft systems - Navigation system - Magnetic compass</t>
  </si>
  <si>
    <t>Aircraft - Aircraft systems - Navigation system - Turn and bank/rate of turn</t>
  </si>
  <si>
    <t>Aircraft - Aircraft systems - Navigation system - Integrated flight director sys</t>
  </si>
  <si>
    <t>Aircraft - Aircraft systems - Navigation system - Landing and taxi aids</t>
  </si>
  <si>
    <t>Aircraft - Aircraft systems - Navigation system - Localizer/VOR system</t>
  </si>
  <si>
    <t>Aircraft - Aircraft systems - Navigation system - Glide slope system</t>
  </si>
  <si>
    <t>Aircraft - Aircraft systems - Navigation system - Microwave landing system</t>
  </si>
  <si>
    <t>Aircraft - Aircraft systems - Navigation system - Marker beacon system</t>
  </si>
  <si>
    <t>Aircraft - Aircraft systems - Navigation system - Heads up display system</t>
  </si>
  <si>
    <t>Aircraft - Aircraft systems - Navigation system - Wind shear detection system</t>
  </si>
  <si>
    <t>Aircraft - Aircraft systems - Navigation system - Indep position determining sys</t>
  </si>
  <si>
    <t>Aircraft - Aircraft systems - Navigation system - Inertial guidance system</t>
  </si>
  <si>
    <t>Aircraft - Aircraft systems - Navigation system - Weather radar system</t>
  </si>
  <si>
    <t>Aircraft - Aircraft systems - Navigation system - Doppler system</t>
  </si>
  <si>
    <t>Aircraft - Aircraft systems - Navigation system - Ground proximity system</t>
  </si>
  <si>
    <t>Aircraft - Aircraft systems - Navigation system - Air collision avoidance (TCAS)</t>
  </si>
  <si>
    <t>Aircraft - Aircraft systems - Navigation system - Non radar weather system</t>
  </si>
  <si>
    <t>Aircraft - Aircraft systems - Navigation system - Dependent position determining</t>
  </si>
  <si>
    <t>Aircraft - Aircraft systems - Navigation system - DME/TACAN system</t>
  </si>
  <si>
    <t>Aircraft - Aircraft systems - Navigation system - ATC transponder system</t>
  </si>
  <si>
    <t>Aircraft - Aircraft systems - Navigation system - LORAN system</t>
  </si>
  <si>
    <t>Aircraft - Aircraft systems - Navigation system - VOR system</t>
  </si>
  <si>
    <t>Aircraft - Aircraft systems - Navigation system - ADF system</t>
  </si>
  <si>
    <t>Aircraft - Aircraft systems - Navigation system - Omega navigation system</t>
  </si>
  <si>
    <t>Aircraft - Aircraft systems - Navigation system - Global positioning sys (GPS)</t>
  </si>
  <si>
    <t>Aircraft - Aircraft systems - Navigation system - Flt management computing sys</t>
  </si>
  <si>
    <t>Aircraft - Aircraft systems - Navigation system - Flt mgmt computing software</t>
  </si>
  <si>
    <t>Aircraft - Aircraft systems - Navigation system - Nav sys wiring</t>
  </si>
  <si>
    <t>Aircraft - Aircraft systems - Oxygen system - (general)</t>
  </si>
  <si>
    <t>Aircraft - Aircraft systems - Oxygen system - Crew oxygen system</t>
  </si>
  <si>
    <t>Aircraft - Aircraft systems - Oxygen system - Passenger oxygen system</t>
  </si>
  <si>
    <t>Aircraft - Aircraft systems - Oxygen system - Portable oxygen system</t>
  </si>
  <si>
    <t>Aircraft - Aircraft systems - Oxygen system - Oxygen sys wiring</t>
  </si>
  <si>
    <t>Aircraft - Aircraft systems - Pneumatic system - (general)</t>
  </si>
  <si>
    <t>Aircraft - Aircraft systems - Pneumatic system - Pneumatic distribution system</t>
  </si>
  <si>
    <t>Aircraft - Aircraft systems - Pneumatic system - Pneumatic indicating system</t>
  </si>
  <si>
    <t>Aircraft - Aircraft systems - Pneumatic system - Pneumatic sys wiring</t>
  </si>
  <si>
    <t>Aircraft - Aircraft systems - Vacuum system - (general)</t>
  </si>
  <si>
    <t>Aircraft - Aircraft systems - Vacuum system - Vacuum distribution system</t>
  </si>
  <si>
    <t>Aircraft - Aircraft systems - Vacuum system - Vacuum indicating system</t>
  </si>
  <si>
    <t>Aircraft - Aircraft systems - Vacuum system - Vacuum sys wiring</t>
  </si>
  <si>
    <t>Aircraft - Aircraft systems - Water and waste system - (general)</t>
  </si>
  <si>
    <t>Aircraft - Aircraft systems - Water and waste system - Potable water system</t>
  </si>
  <si>
    <t>Aircraft - Aircraft systems - Water and waste system - Wash water system</t>
  </si>
  <si>
    <t>Aircraft - Aircraft systems - Water and waste system - Waste disposal system</t>
  </si>
  <si>
    <t>Aircraft - Aircraft systems - Water and waste system - Air supply (water press sys)</t>
  </si>
  <si>
    <t>Aircraft - Aircraft systems - Water and waste system - Water/waste sys wiring</t>
  </si>
  <si>
    <t>Aircraft - Aircraft systems - Central maintenance computer - (general)</t>
  </si>
  <si>
    <t>Aircraft - Aircraft systems - Central maintenance computer - Cent maint cmp wiring</t>
  </si>
  <si>
    <t>Aircraft - Aircraft systems - Airborne APU system - (general)</t>
  </si>
  <si>
    <t>Aircraft - Aircraft systems - Airborne APU system - APU assembly and cowl</t>
  </si>
  <si>
    <t>Aircraft - Aircraft systems - Airborne APU system - APU core engine</t>
  </si>
  <si>
    <t>Aircraft - Aircraft systems - Airborne APU system - APU engine fuel and control</t>
  </si>
  <si>
    <t>Aircraft - Aircraft systems - Airborne APU system - APU start/ignition system</t>
  </si>
  <si>
    <t>Aircraft - Aircraft systems - Airborne APU system - APU bleed air system</t>
  </si>
  <si>
    <t>Aircraft - Aircraft systems - Airborne APU system - APU controls</t>
  </si>
  <si>
    <t>Aircraft - Aircraft systems - Airborne APU system - APU indicating system</t>
  </si>
  <si>
    <t>Aircraft - Aircraft systems - Airborne APU system - APU exhaust system</t>
  </si>
  <si>
    <t>Aircraft - Aircraft systems - Airborne APU system - APU oil system</t>
  </si>
  <si>
    <t>Aircraft - Aircraft systems - Airborne APU system - APU sys wiring</t>
  </si>
  <si>
    <t>Aircraft - Aircraft structures - (general) - (general)</t>
  </si>
  <si>
    <t>Aircraft - Aircraft structures - Balloon/dirigible structures - (general)</t>
  </si>
  <si>
    <t>Aircraft - Aircraft structures - Doors - (general)</t>
  </si>
  <si>
    <t>Aircraft - Aircraft structures - Doors - Passenger/crew doors</t>
  </si>
  <si>
    <t>Aircraft - Aircraft structures - Doors - Emergency exit</t>
  </si>
  <si>
    <t>Aircraft - Aircraft structures - Doors - Cargo/baggage doors</t>
  </si>
  <si>
    <t>Aircraft - Aircraft structures - Doors - Service doors</t>
  </si>
  <si>
    <t>Aircraft - Aircraft structures - Doors - Galley doors</t>
  </si>
  <si>
    <t>Aircraft - Aircraft structures - Doors - Elect/electronic comp doors</t>
  </si>
  <si>
    <t>Aircraft - Aircraft structures - Doors - Hydraulic compartment doors</t>
  </si>
  <si>
    <t>Aircraft - Aircraft structures - Doors - Accessory compartment doors</t>
  </si>
  <si>
    <t>Aircraft - Aircraft structures - Doors - Air conditioning comp doors</t>
  </si>
  <si>
    <t>Aircraft - Aircraft structures - Doors - Fluid service doors</t>
  </si>
  <si>
    <t>Aircraft - Aircraft structures - Doors - Auxiliary power unit door</t>
  </si>
  <si>
    <t>Aircraft - Aircraft structures - Doors - Tail cone door</t>
  </si>
  <si>
    <t>Aircraft - Aircraft structures - Doors - Fixed inner doors</t>
  </si>
  <si>
    <t>Aircraft - Aircraft structures - Doors - Entrance stairs</t>
  </si>
  <si>
    <t>Aircraft - Aircraft structures - Doors - Door warning</t>
  </si>
  <si>
    <t>Aircraft - Aircraft structures - Doors - Landing gear doors</t>
  </si>
  <si>
    <t>Aircraft - Aircraft structures - Doors - Door wiring</t>
  </si>
  <si>
    <t>Aircraft - Aircraft structures - Fuselage - (general)</t>
  </si>
  <si>
    <t>Aircraft - Aircraft structures - Fuselage - Aerial tow equipment section</t>
  </si>
  <si>
    <t>Aircraft - Aircraft structures - Fuselage - Rotorcraft tail boom</t>
  </si>
  <si>
    <t>Aircraft - Aircraft structures - Fuselage - Fuselage main structure</t>
  </si>
  <si>
    <t>Aircraft - Aircraft structures - Fuselage - Frames (main fuselage)</t>
  </si>
  <si>
    <t>Aircraft - Aircraft structures - Fuselage - Bulkheads (main fuselage)</t>
  </si>
  <si>
    <t>Aircraft - Aircraft structures - Fuselage - Longerons/stringers (main fus)</t>
  </si>
  <si>
    <t>Aircraft - Aircraft structures - Fuselage - Keels (main fuselage)</t>
  </si>
  <si>
    <t>Aircraft - Aircraft structures - Fuselage - Floor beams (main fuselage)</t>
  </si>
  <si>
    <t>Aircraft - Aircraft structures - Fuselage - Fuselage auxiliary structure</t>
  </si>
  <si>
    <t>Aircraft - Aircraft structures - Fuselage - Floor panels (aux fuselage)</t>
  </si>
  <si>
    <t>Aircraft - Aircraft structures - Fuselage - Internal mount struc (aux fus)</t>
  </si>
  <si>
    <t>Aircraft - Aircraft structures - Fuselage - Internal stairs (aux fus)</t>
  </si>
  <si>
    <t>Aircraft - Aircraft structures - Fuselage - Fixed partitions (aux fus)</t>
  </si>
  <si>
    <t>Aircraft - Aircraft structures - Fuselage - Plates/skins (aux fuselage)</t>
  </si>
  <si>
    <t>Aircraft - Aircraft structures - Fuselage - Fuselage attach fittings sys</t>
  </si>
  <si>
    <t>Aircraft - Aircraft structures - Fuselage - Wing attach fittings (on fus)</t>
  </si>
  <si>
    <t>Aircraft - Aircraft structures - Fuselage - Stab attach fittings (on fus)</t>
  </si>
  <si>
    <t>Aircraft - Aircraft structures - Fuselage - Gear attach fittings (on fus)</t>
  </si>
  <si>
    <t>Aircraft - Aircraft structures - Fuselage - Door hinge (on fuselage)</t>
  </si>
  <si>
    <t>Aircraft - Aircraft structures - Fuselage - Equip attach fittings (on fus)</t>
  </si>
  <si>
    <t>Aircraft - Aircraft structures - Fuselage - Engine attach fitting (on fus)</t>
  </si>
  <si>
    <t>Aircraft - Aircraft structures - Fuselage - Seat/cargo attach fitting</t>
  </si>
  <si>
    <t>Aircraft - Aircraft structures - Fuselage - Aerodynamic fairings structure</t>
  </si>
  <si>
    <t>Aircraft - Aircraft structures - Fuselage - Fuselage wiring</t>
  </si>
  <si>
    <t>Aircraft - Aircraft structures - Nacelles/pylons structure - (general)</t>
  </si>
  <si>
    <t>Aircraft - Aircraft structures - Nacelles/pylons structure - Main frame (on nacelles/pylon)</t>
  </si>
  <si>
    <t>Aircraft - Aircraft structures - Nacelles/pylons structure - Frames (on nacelles/pylon)</t>
  </si>
  <si>
    <t>Aircraft - Aircraft structures - Nacelles/pylons structure - Bulkhead/firewalls (nac/pylon)</t>
  </si>
  <si>
    <t>Aircraft - Aircraft structures - Nacelles/pylons structure - Longeron/stringers (nac/pylon)</t>
  </si>
  <si>
    <t>Aircraft - Aircraft structures - Nacelles/pylons structure - Plates/skins (nacelle/pylon)</t>
  </si>
  <si>
    <t>Aircraft - Aircraft structures - Nacelles/pylons structure - Attach fittings (nac/pylon)</t>
  </si>
  <si>
    <t>Aircraft - Aircraft structures - Nacelles/pylons structure - Nacelle/pylon misc structure</t>
  </si>
  <si>
    <t>Aircraft - Aircraft structures - Nacelles/pylons structure - Nacelle/pylon wiring</t>
  </si>
  <si>
    <t>Aircraft - Aircraft structures - Empennage structure - (general)</t>
  </si>
  <si>
    <t>Aircraft - Aircraft structures - Empennage structure - Horizontal stabilizer</t>
  </si>
  <si>
    <t>Aircraft - Aircraft structures - Empennage structure - Spars/ribs (horizontal stab)</t>
  </si>
  <si>
    <t>Aircraft - Aircraft structures - Empennage structure - Plates/skins (horizontal stab)</t>
  </si>
  <si>
    <t>Aircraft - Aircraft structures - Empennage structure - Tab struc (horizontal stab)</t>
  </si>
  <si>
    <t>Aircraft - Aircraft structures - Empennage structure - Horiz stab misc structure</t>
  </si>
  <si>
    <t>Aircraft - Aircraft structures - Empennage structure - Elevators</t>
  </si>
  <si>
    <t>Aircraft - Aircraft structures - Empennage structure - Spars/ribs (on elevator)</t>
  </si>
  <si>
    <t>Aircraft - Aircraft structures - Empennage structure - Plates/skins (on elevator)</t>
  </si>
  <si>
    <t>Aircraft - Aircraft structures - Empennage structure - Tab structure (on elevator)</t>
  </si>
  <si>
    <t>Aircraft - Aircraft structures - Empennage structure - Elevator misc structure</t>
  </si>
  <si>
    <t>Aircraft - Aircraft structures - Empennage structure - Vertical stabilizer</t>
  </si>
  <si>
    <t>Aircraft - Aircraft structures - Empennage structure - Spars/ribs (on vert stab)</t>
  </si>
  <si>
    <t>Aircraft - Aircraft structures - Empennage structure - Plates/skins (on vert stab)</t>
  </si>
  <si>
    <t>Aircraft - Aircraft structures - Empennage structure - Ventral struc (on vert stab)</t>
  </si>
  <si>
    <t>Aircraft - Aircraft structures - Empennage structure - Vertical stab misc structure</t>
  </si>
  <si>
    <t>Aircraft - Aircraft structures - Empennage structure - Rudder</t>
  </si>
  <si>
    <t>Aircraft - Aircraft structures - Empennage structure - Spars/ribs (on rudder)</t>
  </si>
  <si>
    <t>Aircraft - Aircraft structures - Empennage structure - Plates/skins (on rudder)</t>
  </si>
  <si>
    <t>Aircraft - Aircraft structures - Empennage structure - Tab structure (on rudder)</t>
  </si>
  <si>
    <t>Aircraft - Aircraft structures - Empennage structure - Rudder misc structure</t>
  </si>
  <si>
    <t>Aircraft - Aircraft structures - Empennage structure - Attach fittings (flt controls)</t>
  </si>
  <si>
    <t>Aircraft - Aircraft structures - Empennage structure - Horizontal stab attach fitting</t>
  </si>
  <si>
    <t>Aircraft - Aircraft structures - Empennage structure - Elevator/tab attach fitting</t>
  </si>
  <si>
    <t>Aircraft - Aircraft structures - Empennage structure - Vertical stab attach fitting</t>
  </si>
  <si>
    <t>Aircraft - Aircraft structures - Empennage structure - Rudder/tab attach fitting</t>
  </si>
  <si>
    <t>Aircraft - Aircraft structures - Empennage structure - Stabilizer sys wiring</t>
  </si>
  <si>
    <t>Aircraft - Aircraft structures - Windows-windshield system - (general)</t>
  </si>
  <si>
    <t>Aircraft - Aircraft structures - Windows-windshield system - Flight compartment windows</t>
  </si>
  <si>
    <t>Aircraft - Aircraft structures - Windows-windshield system - Passenger compartment windows</t>
  </si>
  <si>
    <t>Aircraft - Aircraft structures - Windows-windshield system - Door windows</t>
  </si>
  <si>
    <t>Aircraft - Aircraft structures - Windows-windshield system - Inspection windows</t>
  </si>
  <si>
    <t>Aircraft - Aircraft structures - Windows-windshield system - Window wiring</t>
  </si>
  <si>
    <t>Aircraft - Aircraft structures - Wing structure - (general)</t>
  </si>
  <si>
    <t>Aircraft - Aircraft structures - Wing structure - Main frame (on wing)</t>
  </si>
  <si>
    <t>Aircraft - Aircraft structures - Wing structure - Spar (on wing)</t>
  </si>
  <si>
    <t>Aircraft - Aircraft structures - Wing structure - Ribs/bulkheads (on wing)</t>
  </si>
  <si>
    <t>Aircraft - Aircraft structures - Wing structure - Longerons/stringers (on wing)</t>
  </si>
  <si>
    <t>Aircraft - Aircraft structures - Wing structure - Center wing box (on wing)</t>
  </si>
  <si>
    <t>Aircraft - Aircraft structures - Wing structure - Wing auxiliary structure</t>
  </si>
  <si>
    <t>Aircraft - Aircraft structures - Wing structure - Plates/skins (on wing)</t>
  </si>
  <si>
    <t>Aircraft - Aircraft structures - Wing structure - Attach fittings (on wing)</t>
  </si>
  <si>
    <t>Aircraft - Aircraft structures - Wing structure - Fus (attach fitting on wing)</t>
  </si>
  <si>
    <t>Aircraft - Aircraft structures - Wing structure - Nac/pylon (fitting on wing)</t>
  </si>
  <si>
    <t>Aircraft - Aircraft structures - Wing structure - Landing gear (fitting on wing)</t>
  </si>
  <si>
    <t>Aircraft - Aircraft structures - Wing structure - Cont surface (fitting on wing)</t>
  </si>
  <si>
    <t>Aircraft - Aircraft structures - Wing structure - Flight surfaces (wing)</t>
  </si>
  <si>
    <t>Aircraft - Aircraft structures - Wing structure - Ailerons</t>
  </si>
  <si>
    <t>Aircraft - Aircraft structures - Wing structure - Aileron tabs</t>
  </si>
  <si>
    <t>Aircraft - Aircraft structures - Wing structure - Trailing edge flaps</t>
  </si>
  <si>
    <t>Aircraft - Aircraft structures - Wing structure - Leading edge devices</t>
  </si>
  <si>
    <t>Aircraft - Aircraft structures - Wing structure - Spoilers</t>
  </si>
  <si>
    <t>Aircraft - Aircraft structures - Wing structure - Wing wiring</t>
  </si>
  <si>
    <t>Aircraft - Aircraft propeller/rotor - (general) - (general)</t>
  </si>
  <si>
    <t>Aircraft - Aircraft propeller/rotor - Propeller system - (general)</t>
  </si>
  <si>
    <t>Aircraft - Aircraft propeller/rotor - Propeller system - Propeller assembly</t>
  </si>
  <si>
    <t>Aircraft - Aircraft propeller/rotor - Propeller system - Propeller blade section</t>
  </si>
  <si>
    <t>Aircraft - Aircraft propeller/rotor - Propeller system - Prop deice boot section</t>
  </si>
  <si>
    <t>Aircraft - Aircraft propeller/rotor - Propeller system - Prop/spinner section</t>
  </si>
  <si>
    <t>Aircraft - Aircraft propeller/rotor - Propeller system - Propeller hub section</t>
  </si>
  <si>
    <t>Aircraft - Aircraft propeller/rotor - Propeller system - Propeller controlling system</t>
  </si>
  <si>
    <t>Aircraft - Aircraft propeller/rotor - Propeller system - Prop synchronizer section</t>
  </si>
  <si>
    <t>Aircraft - Aircraft propeller/rotor - Propeller system - Propeller governor</t>
  </si>
  <si>
    <t>Aircraft - Aircraft propeller/rotor - Propeller system - Propeller feather/reversing</t>
  </si>
  <si>
    <t>Aircraft - Aircraft propeller/rotor - Propeller system - Propeller braking</t>
  </si>
  <si>
    <t>Aircraft - Aircraft propeller/rotor - Propeller system - Propeller indicating system</t>
  </si>
  <si>
    <t>Aircraft - Aircraft propeller/rotor - Propeller system - Propeller/propulsor wiring</t>
  </si>
  <si>
    <t>Aircraft - Aircraft propeller/rotor - Main rotor system - (general)</t>
  </si>
  <si>
    <t>Aircraft - Aircraft propeller/rotor - Main rotor system - Main rotor blade system</t>
  </si>
  <si>
    <t>Aircraft - Aircraft propeller/rotor - Main rotor system - Main rotor head system</t>
  </si>
  <si>
    <t>Aircraft - Aircraft propeller/rotor - Main rotor system - Main rotor mast/swashplate</t>
  </si>
  <si>
    <t>Aircraft - Aircraft propeller/rotor - Main rotor system - Main rotor indicating system</t>
  </si>
  <si>
    <t>Aircraft - Aircraft propeller/rotor - Main rotor system - Main rotor sys wiring</t>
  </si>
  <si>
    <t>Aircraft - Aircraft propeller/rotor - Main rotor drive - (general)</t>
  </si>
  <si>
    <t>Aircraft - Aircraft propeller/rotor - Main rotor drive - Engine/transmission coupling</t>
  </si>
  <si>
    <t>Aircraft - Aircraft propeller/rotor - Main rotor drive - Main rotor gearbox</t>
  </si>
  <si>
    <t>Aircraft - Aircraft propeller/rotor - Main rotor drive - Main rotor brake</t>
  </si>
  <si>
    <t>Aircraft - Aircraft propeller/rotor - Main rotor drive - Rotorcraft cooling fan system</t>
  </si>
  <si>
    <t>Aircraft - Aircraft propeller/rotor - Main rotor drive - Main rotor trans mount</t>
  </si>
  <si>
    <t>Aircraft - Aircraft propeller/rotor - Main rotor drive - Rotor/drive indicating system</t>
  </si>
  <si>
    <t>Aircraft - Aircraft propeller/rotor - Main rotor drive - Main rotor drive wiring</t>
  </si>
  <si>
    <t>Aircraft - Aircraft propeller/rotor - Tail rotor - (general)</t>
  </si>
  <si>
    <t>Aircraft - Aircraft propeller/rotor - Tail rotor - Tail rotor blade</t>
  </si>
  <si>
    <t>Aircraft - Aircraft propeller/rotor - Tail rotor - Tail rotor head</t>
  </si>
  <si>
    <t>Aircraft - Aircraft propeller/rotor - Tail rotor - Tail rotor indicating system</t>
  </si>
  <si>
    <t>Aircraft - Aircraft propeller/rotor - Tail rotor - Tail rotor system wiring</t>
  </si>
  <si>
    <t>Aircraft - Aircraft propeller/rotor - Tail rotor drive system - (general)</t>
  </si>
  <si>
    <t>Aircraft - Aircraft propeller/rotor - Tail rotor drive system - Tail rotor drive shaft</t>
  </si>
  <si>
    <t>Aircraft - Aircraft propeller/rotor - Tail rotor drive system - Tail rotor gearbox</t>
  </si>
  <si>
    <t>Aircraft - Aircraft propeller/rotor - Tail rotor drive system - Tail rotor drive ind system</t>
  </si>
  <si>
    <t>Aircraft - Aircraft propeller/rotor - Tail rotor drive system - Tail rotor drive system wiring</t>
  </si>
  <si>
    <t>Aircraft - Aircraft propeller/rotor - Rotorcraft flight control - (general)</t>
  </si>
  <si>
    <t>Aircraft - Aircraft propeller/rotor - Rotorcraft flight control - Main rotor control</t>
  </si>
  <si>
    <t>Aircraft - Aircraft propeller/rotor - Rotorcraft flight control - Tilt rotor flight control</t>
  </si>
  <si>
    <t>Aircraft - Aircraft propeller/rotor - Rotorcraft flight control - Tail rotor control system</t>
  </si>
  <si>
    <t>Aircraft - Aircraft propeller/rotor - Rotorcraft flight control - Rotorcraft servo system</t>
  </si>
  <si>
    <t>Aircraft - Aircraft propeller/rotor - Rotorcraft flight control - Rotors flt cntl sys wiring</t>
  </si>
  <si>
    <t>Aircraft - Aircraft power plant - (general) - (general)</t>
  </si>
  <si>
    <t>Aircraft - Aircraft power plant - Power plant - (general)</t>
  </si>
  <si>
    <t>Aircraft - Aircraft power plant - Power plant - Engine cowling system</t>
  </si>
  <si>
    <t>Aircraft - Aircraft power plant - Power plant - Cowl flap system (recip. only)</t>
  </si>
  <si>
    <t>Aircraft - Aircraft power plant - Power plant - Eng air baffle sec (recip.)</t>
  </si>
  <si>
    <t>Aircraft - Aircraft power plant - Power plant - Mounts</t>
  </si>
  <si>
    <t>Aircraft - Aircraft power plant - Power plant - Fireseals</t>
  </si>
  <si>
    <t>Aircraft - Aircraft power plant - Power plant - Air intake</t>
  </si>
  <si>
    <t>Aircraft - Aircraft power plant - Power plant - Engine drains</t>
  </si>
  <si>
    <t>Aircraft - Aircraft power plant - Power plant - Powerplant wiring</t>
  </si>
  <si>
    <t>Aircraft - Aircraft power plant - Engine (turbine/turboprop) - (general)</t>
  </si>
  <si>
    <t>Aircraft - Aircraft power plant - Engine (turbine/turboprop) - Reduction gear and shaft</t>
  </si>
  <si>
    <t>Aircraft - Aircraft power plant - Engine (turbine/turboprop) - Air inlet section (core eng)</t>
  </si>
  <si>
    <t>Aircraft - Aircraft power plant - Engine (turbine/turboprop) - Compressor section</t>
  </si>
  <si>
    <t>Aircraft - Aircraft power plant - Engine (turbine/turboprop) - Combustion section</t>
  </si>
  <si>
    <t>Aircraft - Aircraft power plant - Engine (turbine/turboprop) - Turbine section</t>
  </si>
  <si>
    <t>Aircraft - Aircraft power plant - Engine (turbine/turboprop) - Accessory drives</t>
  </si>
  <si>
    <t>Aircraft - Aircraft power plant - Engine (turbine/turboprop) - Oil system</t>
  </si>
  <si>
    <t>Aircraft - Aircraft power plant - Engine (turbine/turboprop) - Bypass section</t>
  </si>
  <si>
    <t>Aircraft - Aircraft power plant - Engine (turbine/turboprop) - Turb eng wiring</t>
  </si>
  <si>
    <t>Aircraft - Aircraft power plant - Engine fuel and control - (general)</t>
  </si>
  <si>
    <t>Aircraft - Aircraft power plant - Engine fuel and control - Fuel distribution</t>
  </si>
  <si>
    <t>Aircraft - Aircraft power plant - Engine fuel and control - Fuel oil cooler</t>
  </si>
  <si>
    <t>Aircraft - Aircraft power plant - Engine fuel and control - Fuel heater</t>
  </si>
  <si>
    <t>Aircraft - Aircraft power plant - Engine fuel and control - Fuel injector nozzle</t>
  </si>
  <si>
    <t>Aircraft - Aircraft power plant - Engine fuel and control - Fuel pump</t>
  </si>
  <si>
    <t>Aircraft - Aircraft power plant - Engine fuel and control - Fuel controlling system</t>
  </si>
  <si>
    <t>Aircraft - Aircraft power plant - Engine fuel and control - Fuel control electronic</t>
  </si>
  <si>
    <t>Aircraft - Aircraft power plant - Engine fuel and control - Fuel control/carburetor</t>
  </si>
  <si>
    <t>Aircraft - Aircraft power plant - Engine fuel and control - Turbine governor</t>
  </si>
  <si>
    <t>Aircraft - Aircraft power plant - Engine fuel and control - Fuel divider</t>
  </si>
  <si>
    <t>Aircraft - Aircraft power plant - Engine fuel and control - Fuel indicating system</t>
  </si>
  <si>
    <t>Aircraft - Aircraft power plant - Engine fuel and control - Fuel flow indicating</t>
  </si>
  <si>
    <t>Aircraft - Aircraft power plant - Engine fuel and control - Fuel pressure indicating</t>
  </si>
  <si>
    <t>Aircraft - Aircraft power plant - Engine fuel and control - Fuel flow sensor</t>
  </si>
  <si>
    <t>Aircraft - Aircraft power plant - Engine fuel and control - Fuel press sensor</t>
  </si>
  <si>
    <t>Aircraft - Aircraft power plant - Engine fuel and control - Eng fuel sys wiring</t>
  </si>
  <si>
    <t>Aircraft - Aircraft power plant - Ignition system - (general)</t>
  </si>
  <si>
    <t>Aircraft - Aircraft power plant - Ignition system - Ignition power supply</t>
  </si>
  <si>
    <t>Aircraft - Aircraft power plant - Ignition system - Low tension coil</t>
  </si>
  <si>
    <t>Aircraft - Aircraft power plant - Ignition system - Exciter</t>
  </si>
  <si>
    <t>Aircraft - Aircraft power plant - Ignition system - Induction vibrator</t>
  </si>
  <si>
    <t>Aircraft - Aircraft power plant - Ignition system - Magneto/distributor</t>
  </si>
  <si>
    <t>Aircraft - Aircraft power plant - Ignition system - Dist (ignition harness)</t>
  </si>
  <si>
    <t>Aircraft - Aircraft power plant - Ignition system - Spark plugs/igniters</t>
  </si>
  <si>
    <t>Aircraft - Aircraft power plant - Ignition system - Switching</t>
  </si>
  <si>
    <t>Aircraft - Aircraft power plant - Ignition system - Ignition system wiring</t>
  </si>
  <si>
    <t>Aircraft - Aircraft power plant - Engine bleed air system - (general)</t>
  </si>
  <si>
    <t>Aircraft - Aircraft power plant - Engine bleed air system - Engine anti-icing system</t>
  </si>
  <si>
    <t>Aircraft - Aircraft power plant - Engine bleed air system - Engine cooling system</t>
  </si>
  <si>
    <t>Aircraft - Aircraft power plant - Engine bleed air system - Compressor bleed control</t>
  </si>
  <si>
    <t>Aircraft - Aircraft power plant - Engine bleed air system - Compressor bleed governor</t>
  </si>
  <si>
    <t>Aircraft - Aircraft power plant - Engine bleed air system - Compressor bleed valve</t>
  </si>
  <si>
    <t>Aircraft - Aircraft power plant - Engine bleed air system - Indicating system</t>
  </si>
  <si>
    <t>Aircraft - Aircraft power plant - Engine bleed air system - Bleed air system wiring</t>
  </si>
  <si>
    <t>Aircraft - Aircraft power plant - Engine controls - (general)</t>
  </si>
  <si>
    <t>Aircraft - Aircraft power plant - Engine controls - Engine synchronizing</t>
  </si>
  <si>
    <t>Aircraft - Aircraft power plant - Engine controls - Mixture control</t>
  </si>
  <si>
    <t>Aircraft - Aircraft power plant - Engine controls - Power lever</t>
  </si>
  <si>
    <t>Aircraft - Aircraft power plant - Engine controls - Emergency shutdown system</t>
  </si>
  <si>
    <t>Aircraft - Aircraft power plant - Engine controls - Eng cntl sys wiring</t>
  </si>
  <si>
    <t>Aircraft - Aircraft power plant - Engine indicating system - (general)</t>
  </si>
  <si>
    <t>Aircraft - Aircraft power plant - Engine indicating system - Power indicating system</t>
  </si>
  <si>
    <t>Aircraft - Aircraft power plant - Engine indicating system - Engine pressure ratio (EPR)</t>
  </si>
  <si>
    <t>Aircraft - Aircraft power plant - Engine indicating system - BMEP/torque</t>
  </si>
  <si>
    <t>Aircraft - Aircraft power plant - Engine indicating system - Manifold pressure (MP)</t>
  </si>
  <si>
    <t>Aircraft - Aircraft power plant - Engine indicating system - RPM</t>
  </si>
  <si>
    <t>Aircraft - Aircraft power plant - Engine indicating system - Temperature indicating system</t>
  </si>
  <si>
    <t>Aircraft - Aircraft power plant - Engine indicating system - Cylinder head temp (CHT)</t>
  </si>
  <si>
    <t>Aircraft - Aircraft power plant - Engine indicating system - EGT/TIT</t>
  </si>
  <si>
    <t>Aircraft - Aircraft power plant - Engine indicating system - Analyzers</t>
  </si>
  <si>
    <t>Aircraft - Aircraft power plant - Engine indicating system - Ignition analyzer</t>
  </si>
  <si>
    <t>Aircraft - Aircraft power plant - Engine indicating system - Vibration analyzer</t>
  </si>
  <si>
    <t>Aircraft - Aircraft power plant - Engine indicating system - Integrated engine inst system</t>
  </si>
  <si>
    <t>Aircraft - Aircraft power plant - Engine indicating system - Engine indication sys wiring</t>
  </si>
  <si>
    <t>Aircraft - Aircraft power plant - Engine exhaust - (general)</t>
  </si>
  <si>
    <t>Aircraft - Aircraft power plant - Engine exhaust - Collector/nozzle</t>
  </si>
  <si>
    <t>Aircraft - Aircraft power plant - Engine exhaust - Noise suppressor</t>
  </si>
  <si>
    <t>Aircraft - Aircraft power plant - Engine exhaust - Thrust reverser</t>
  </si>
  <si>
    <t>Aircraft - Aircraft power plant - Engine exhaust - Eng exhst sys wiring</t>
  </si>
  <si>
    <t>Aircraft - Aircraft power plant - Eng oil sys (airframe furnish) - (general)</t>
  </si>
  <si>
    <t>Aircraft - Aircraft power plant - Eng oil sys (airframe furnish) - Oil storage (airframe furnish)</t>
  </si>
  <si>
    <t>Aircraft - Aircraft power plant - Eng oil sys (airframe furnish) - Eng oil dist (airframe furn)</t>
  </si>
  <si>
    <t>Aircraft - Aircraft power plant - Eng oil sys (airframe furnish) - Cooler</t>
  </si>
  <si>
    <t>Aircraft - Aircraft power plant - Eng oil sys (airframe furnish) - Temperature regulator</t>
  </si>
  <si>
    <t>Aircraft - Aircraft power plant - Eng oil sys (airframe furnish) - Off valve</t>
  </si>
  <si>
    <t>Aircraft - Aircraft power plant - Eng oil sys (airframe furnish) - Engine oil indicating system</t>
  </si>
  <si>
    <t>Aircraft - Aircraft power plant - Eng oil sys (airframe furnish) - Pressure</t>
  </si>
  <si>
    <t>Aircraft - Aircraft power plant - Eng oil sys (airframe furnish) - Quantity</t>
  </si>
  <si>
    <t>Aircraft - Aircraft power plant - Eng oil sys (airframe furnish) - Temperature</t>
  </si>
  <si>
    <t>Aircraft - Aircraft power plant - Eng oil sys (airframe furnish) - Engine oil system wiring</t>
  </si>
  <si>
    <t>Aircraft - Aircraft power plant - Engine starting - (general)</t>
  </si>
  <si>
    <t>Aircraft - Aircraft power plant - Engine starting - Cranking</t>
  </si>
  <si>
    <t>Aircraft - Aircraft power plant - Engine starting - Starter</t>
  </si>
  <si>
    <t>Aircraft - Aircraft power plant - Engine starting - Valves/controls</t>
  </si>
  <si>
    <t>Aircraft - Aircraft power plant - Engine starting - Engine starting system wiring</t>
  </si>
  <si>
    <t>Aircraft - Aircraft power plant - Turbocharging (recip only) - (general)</t>
  </si>
  <si>
    <t>Aircraft - Aircraft power plant - Turbocharging (recip only) - Power recovery turbine</t>
  </si>
  <si>
    <t>Aircraft - Aircraft power plant - Turbocharging (recip only) - Turbocharger</t>
  </si>
  <si>
    <t>Aircraft - Aircraft power plant - Turbocharging (recip only) - Turbocharger system wiring</t>
  </si>
  <si>
    <t>Aircraft - Aircraft power plant - Water injection - (general)</t>
  </si>
  <si>
    <t>Aircraft - Aircraft power plant - Water injection - Water inj sys wiring</t>
  </si>
  <si>
    <t>Aircraft - Aircraft power plant - Accessory gear-boxes - (general)</t>
  </si>
  <si>
    <t>Aircraft - Aircraft power plant - Accessory gear-boxes - Accessory gearbox wiring</t>
  </si>
  <si>
    <t>Aircraft - Aircraft power plant - Engine (reciprocating) - (general)</t>
  </si>
  <si>
    <t>Aircraft - Aircraft power plant - Engine (reciprocating) - Recip eng front section</t>
  </si>
  <si>
    <t>Aircraft - Aircraft power plant - Engine (reciprocating) - Recip engine power section</t>
  </si>
  <si>
    <t>Aircraft - Aircraft power plant - Engine (reciprocating) - Recip eng cyl section</t>
  </si>
  <si>
    <t>Aircraft - Aircraft power plant - Engine (reciprocating) - Recip eng rear section</t>
  </si>
  <si>
    <t>Aircraft - Aircraft power plant - Engine (reciprocating) - Recip eng oil sys</t>
  </si>
  <si>
    <t>Aircraft - Aircraft power plant - Engine (reciprocating) - Recip eng supercharger</t>
  </si>
  <si>
    <t>Aircraft - Aircraft power plant - Engine (reciprocating) - Recip eng liquid cooling</t>
  </si>
  <si>
    <t>Aircraft - Aircraft power plant - Engine (reciprocating) - Recip eng wiring</t>
  </si>
  <si>
    <t>Aircraft - Aircraft oper/perf/capability - (general) - (general)</t>
  </si>
  <si>
    <t>Aircraft - Aircraft oper/perf/capability - Aircraft capability - (general)</t>
  </si>
  <si>
    <t>Aircraft - Aircraft oper/perf/capability - Aircraft capability - Climb capability</t>
  </si>
  <si>
    <t>Aircraft - Aircraft oper/perf/capability - Aircraft capability - Maximum crosswind component</t>
  </si>
  <si>
    <t>Aircraft - Aircraft oper/perf/capability - Aircraft capability - Engine out capability</t>
  </si>
  <si>
    <t>Aircraft - Aircraft oper/perf/capability - Aircraft capability - Takeoff distance</t>
  </si>
  <si>
    <t>Aircraft - Aircraft oper/perf/capability - Aircraft capability - Landing distance</t>
  </si>
  <si>
    <t>Aircraft - Aircraft oper/perf/capability - Aircraft capability - Maximum weight</t>
  </si>
  <si>
    <t>Aircraft - Aircraft oper/perf/capability - Aircraft capability - CG/weight distribution</t>
  </si>
  <si>
    <t>Aircraft - Aircraft oper/perf/capability - Aircraft capability - Braking capability</t>
  </si>
  <si>
    <t>Aircraft - Aircraft oper/perf/capability - Aircraft capability - Instrument flight capability</t>
  </si>
  <si>
    <t>Aircraft - Aircraft oper/perf/capability - Performance/control parameters - (general)</t>
  </si>
  <si>
    <t>Aircraft - Aircraft oper/perf/capability - Performance/control parameters - Airspeed</t>
  </si>
  <si>
    <t>Aircraft - Aircraft oper/perf/capability - Performance/control parameters - Altitude</t>
  </si>
  <si>
    <t>Aircraft - Aircraft oper/perf/capability - Performance/control parameters - Configuration</t>
  </si>
  <si>
    <t>Aircraft - Aircraft oper/perf/capability - Performance/control parameters - Directional control</t>
  </si>
  <si>
    <t>Aircraft - Aircraft oper/perf/capability - Performance/control parameters - Pitch control</t>
  </si>
  <si>
    <t>Aircraft - Aircraft oper/perf/capability - Performance/control parameters - Lateral/bank control</t>
  </si>
  <si>
    <t>Aircraft - Aircraft oper/perf/capability - Performance/control parameters - Yaw control</t>
  </si>
  <si>
    <t>Aircraft - Aircraft oper/perf/capability - Performance/control parameters - Engine out control</t>
  </si>
  <si>
    <t>Aircraft - Aircraft oper/perf/capability - Performance/control parameters - Glide</t>
  </si>
  <si>
    <t>Aircraft - Aircraft oper/perf/capability - Performance/control parameters - Crosswind correction</t>
  </si>
  <si>
    <t>Aircraft - Aircraft oper/perf/capability - Performance/control parameters - Dynamic load</t>
  </si>
  <si>
    <t>Aircraft - Aircraft oper/perf/capability - Performance/control parameters - Climb rate</t>
  </si>
  <si>
    <t>Aircraft - Aircraft oper/perf/capability - Performance/control parameters - Descent rate</t>
  </si>
  <si>
    <t>Aircraft - Aircraft oper/perf/capability - Performance/control parameters - Descent/approach/glide path</t>
  </si>
  <si>
    <t>Aircraft - Aircraft oper/perf/capability - Performance/control parameters - Landing flare</t>
  </si>
  <si>
    <t>Aircraft - Aircraft oper/perf/capability - Performance/control parameters - Angle of attack</t>
  </si>
  <si>
    <t>Aircraft - Aircraft oper/perf/capability - Performance/control parameters - Surface speed/braking</t>
  </si>
  <si>
    <t>Aircraft - Aircraft oper/perf/capability - Performance/control parameters - Heading/course</t>
  </si>
  <si>
    <t>Aircraft - Aircraft oper/perf/capability - Performance/control parameters - Powerplant parameters</t>
  </si>
  <si>
    <t>Aircraft - Aircraft oper/perf/capability - Performance/control parameters - Prop/rotor parameters</t>
  </si>
  <si>
    <t>Aircraft - Fluids/misc hardware - (general) - (general)</t>
  </si>
  <si>
    <t>Aircraft - Fluids/misc hardware - Fluids - (general)</t>
  </si>
  <si>
    <t>Aircraft - Fluids/misc hardware - Fluids - Fuel</t>
  </si>
  <si>
    <t>Aircraft - Fluids/misc hardware - Fluids - Hydraulic fluid</t>
  </si>
  <si>
    <t>Aircraft - Fluids/misc hardware - Fluids - Oil</t>
  </si>
  <si>
    <t>Aircraft - Fluids/misc hardware - Fluids - Coolant</t>
  </si>
  <si>
    <t>Aircraft - Fluids/misc hardware - Fluids - Water</t>
  </si>
  <si>
    <t>Aircraft - Fluids/misc hardware - Fluids - Grease</t>
  </si>
  <si>
    <t>Aircraft - Fluids/misc hardware - Fluids - Fuel additive</t>
  </si>
  <si>
    <t>Aircraft - Fluids/misc hardware - Fluids - Oil additive</t>
  </si>
  <si>
    <t>Aircraft - Fluids/misc hardware - Fluids - Anti-ice/de-ice fluid</t>
  </si>
  <si>
    <t>Aircraft - Fluids/misc hardware - Fluids - Lavatory fluid</t>
  </si>
  <si>
    <t>Aircraft - Fluids/misc hardware - Misc hardware - (general)</t>
  </si>
  <si>
    <t>Aircraft - Fluids/misc hardware - Misc hardware - Hoses and tubes</t>
  </si>
  <si>
    <t>Aircraft - Fluids/misc hardware - Misc hardware - Electrical connectors</t>
  </si>
  <si>
    <t>Aircraft - Fluids/misc hardware - Misc hardware - Fasteners</t>
  </si>
  <si>
    <t>Aircraft - Fluids/misc hardware - Misc hardware - Misc wiring</t>
  </si>
  <si>
    <t>Personnel issues - Physical - (general) - (general)</t>
  </si>
  <si>
    <t>Personnel issues - Physical - Physical characteristic - (general)</t>
  </si>
  <si>
    <t>Personnel issues - Physical - Physical characteristic - Size</t>
  </si>
  <si>
    <t>Personnel issues - Physical - Physical characteristic - Reach</t>
  </si>
  <si>
    <t>Personnel issues - Physical - Physical characteristic - Strength</t>
  </si>
  <si>
    <t>Personnel issues - Physical - Physical characteristic - Weight</t>
  </si>
  <si>
    <t>Personnel issues - Physical - Physical characteristic - Physical limitation</t>
  </si>
  <si>
    <t>Personnel issues - Physical - Sensory ability/limitation - (general)</t>
  </si>
  <si>
    <t>Personnel issues - Physical - Sensory ability/limitation - Visual function</t>
  </si>
  <si>
    <t>Personnel issues - Physical - Sensory ability/limitation - Use of corrective lens</t>
  </si>
  <si>
    <t>Personnel issues - Physical - Sensory ability/limitation - Color-vision</t>
  </si>
  <si>
    <t>Personnel issues - Physical - Sensory ability/limitation - Hearing</t>
  </si>
  <si>
    <t>Personnel issues - Physical - Sensory ability/limitation - Vestibular function</t>
  </si>
  <si>
    <t>Personnel issues - Physical - Sensory ability/limitation - Tactile function</t>
  </si>
  <si>
    <t>Personnel issues - Physical - Impairment/incapacitation - (general)</t>
  </si>
  <si>
    <t>Personnel issues - Physical - Impairment/incapacitation - Illness/injury</t>
  </si>
  <si>
    <t>Personnel issues - Physical - Impairment/incapacitation - Alcohol</t>
  </si>
  <si>
    <t>Personnel issues - Physical - Impairment/incapacitation - Illicit drug</t>
  </si>
  <si>
    <t>Personnel issues - Physical - Impairment/incapacitation - Prescription medication</t>
  </si>
  <si>
    <t>Personnel issues - Physical - Impairment/incapacitation - OTC medication</t>
  </si>
  <si>
    <t>Personnel issues - Physical - Impairment/incapacitation - Hypoxia/anoxia</t>
  </si>
  <si>
    <t>Personnel issues - Physical - Impairment/incapacitation - Carbon monoxide</t>
  </si>
  <si>
    <t>Personnel issues - Physical - Impairment/incapacitation - Neurological</t>
  </si>
  <si>
    <t>Personnel issues - Physical - Impairment/incapacitation - Cardiovascular</t>
  </si>
  <si>
    <t>Personnel issues - Physical - Impairment/incapacitation - Other loss of consciousness</t>
  </si>
  <si>
    <t>Personnel issues - Physical - Health/Fitness - (general)</t>
  </si>
  <si>
    <t>Personnel issues - Physical - Health/Fitness - Physical fitness</t>
  </si>
  <si>
    <t>Personnel issues - Physical - Health/Fitness - Diet</t>
  </si>
  <si>
    <t>Personnel issues - Physical - Health/Fitness - Use of medication/drugs</t>
  </si>
  <si>
    <t>Personnel issues - Physical - Health/Fitness - Use of alcohol</t>
  </si>
  <si>
    <t>Personnel issues - Physical - Health/Fitness - Smoking</t>
  </si>
  <si>
    <t>Personnel issues - Physical - Health/Fitness - Predisposing condition</t>
  </si>
  <si>
    <t>Personnel issues - Physical - Alertness/Fatigue - (general)</t>
  </si>
  <si>
    <t>Personnel issues - Physical - Alertness/Fatigue - Lack of sleep</t>
  </si>
  <si>
    <t>Personnel issues - Physical - Alertness/Fatigue - Circadian rhythms or jetlag</t>
  </si>
  <si>
    <t>Personnel issues - Physical - Alertness/Fatigue - Fatigue due to work schedule</t>
  </si>
  <si>
    <t>Personnel issues - Psychological - (general) - (general)</t>
  </si>
  <si>
    <t>Personnel issues - Psychological - Personality/attitude - (general)</t>
  </si>
  <si>
    <t>Personnel issues - Psychological - Personality/attitude - Self confidence</t>
  </si>
  <si>
    <t>Personnel issues - Psychological - Personality/attitude - Confidence/reliance on equip</t>
  </si>
  <si>
    <t>Personnel issues - Psychological - Personality/attitude - Complacency</t>
  </si>
  <si>
    <t>Personnel issues - Psychological - Personality/attitude - Motivation/respond to pressure</t>
  </si>
  <si>
    <t>Personnel issues - Psychological - Personality/attitude - Personality</t>
  </si>
  <si>
    <t>Personnel issues - Psychological - Attention/monitoring - (general)</t>
  </si>
  <si>
    <t>Personnel issues - Psychological - Attention/monitoring - Attention</t>
  </si>
  <si>
    <t>Personnel issues - Psychological - Attention/monitoring - Task monitoring/vigilance</t>
  </si>
  <si>
    <t>Personnel issues - Psychological - Attention/monitoring - Monitoring equip/instruments</t>
  </si>
  <si>
    <t>Personnel issues - Psychological - Attention/monitoring - Monitoring communications</t>
  </si>
  <si>
    <t>Personnel issues - Psychological - Attention/monitoring - Monitoring other person</t>
  </si>
  <si>
    <t>Personnel issues - Psychological - Attention/monitoring - Monitoring other aircraft</t>
  </si>
  <si>
    <t>Personnel issues - Psychological - Attention/monitoring - Monitoring environment</t>
  </si>
  <si>
    <t>Personnel issues - Psychological - Perception/orientation/illusion - (general)</t>
  </si>
  <si>
    <t>Personnel issues - Psychological - Perception/orientation/illusion - Visual illusion/disorientation</t>
  </si>
  <si>
    <t>Personnel issues - Psychological - Perception/orientation/illusion - Temporal disorientation</t>
  </si>
  <si>
    <t>Personnel issues - Psychological - Perception/orientation/illusion - Spatial disorientation</t>
  </si>
  <si>
    <t>Personnel issues - Psychological - Perception/orientation/illusion - Geographic disorient (lost)</t>
  </si>
  <si>
    <t>Personnel issues - Psychological - Perception/orientation/illusion - Situational awareness</t>
  </si>
  <si>
    <t>Personnel issues - Psychological - Perception/orientation/illusion - Perception</t>
  </si>
  <si>
    <t>Personnel issues - Psychological - Mental/emotional state - (general)</t>
  </si>
  <si>
    <t>Personnel issues - Psychological - Mental/emotional state - Stress</t>
  </si>
  <si>
    <t>Personnel issues - Psychological - Mental/emotional state - Anxiety/panic</t>
  </si>
  <si>
    <t>Personnel issues - Psychological - Mental/emotional state - Confusion</t>
  </si>
  <si>
    <t>Personnel issues - Psychological - Mental/emotional state - Boredom</t>
  </si>
  <si>
    <t>Personnel issues - Psychological - Mental/emotional state - Apprehension</t>
  </si>
  <si>
    <t>Personnel issues - Psychological - Mental/emotional state - Denial</t>
  </si>
  <si>
    <t>Personnel issues - Psychological - Cognitive limitation - (general)</t>
  </si>
  <si>
    <t>Personnel issues - Psychological - Cognitive limitation - Memory limit</t>
  </si>
  <si>
    <t>Personnel issues - Psychological - Cognitive limitation - Cognitive overload</t>
  </si>
  <si>
    <t>Personnel issues - Experience/knowledge - (general) - (general)</t>
  </si>
  <si>
    <t>Personnel issues - Experience/knowledge - Experience/qualifications - (general)</t>
  </si>
  <si>
    <t>Personnel issues - Experience/knowledge - Experience/qualifications - Qualification/certification</t>
  </si>
  <si>
    <t>Personnel issues - Experience/knowledge - Experience/qualifications - Total experience</t>
  </si>
  <si>
    <t>Personnel issues - Experience/knowledge - Experience/qualifications - Total experience in position</t>
  </si>
  <si>
    <t>Personnel issues - Experience/knowledge - Experience/qualifications - Total experience w/ equipment</t>
  </si>
  <si>
    <t>Personnel issues - Experience/knowledge - Experience/qualifications - Total instrument experience</t>
  </si>
  <si>
    <t>Personnel issues - Experience/knowledge - Experience/qualifications - Recent experience</t>
  </si>
  <si>
    <t>Personnel issues - Experience/knowledge - Experience/qualifications - Recent experience in position</t>
  </si>
  <si>
    <t>Personnel issues - Experience/knowledge - Experience/qualifications - Recent experience w/ equipment</t>
  </si>
  <si>
    <t>Personnel issues - Experience/knowledge - Experience/qualifications - Recent instrument experience</t>
  </si>
  <si>
    <t>Personnel issues - Experience/knowledge - Training - (general)</t>
  </si>
  <si>
    <t>Personnel issues - Experience/knowledge - Training - Total instruct/training recvd</t>
  </si>
  <si>
    <t>Personnel issues - Experience/knowledge - Training - Initial instruct/training</t>
  </si>
  <si>
    <t>Personnel issues - Experience/knowledge - Training - Recurrent instruct/training</t>
  </si>
  <si>
    <t>Personnel issues - Experience/knowledge - Training - Recent instruct/training recvd</t>
  </si>
  <si>
    <t>Personnel issues - Experience/knowledge - Training - Training with equipment</t>
  </si>
  <si>
    <t>Personnel issues - Experience/knowledge - Training - Type/qual of instruct/training</t>
  </si>
  <si>
    <t>Personnel issues - Experience/knowledge - Knowledge - (general)</t>
  </si>
  <si>
    <t>Personnel issues - Experience/knowledge - Knowledge - Knowledge of procedures</t>
  </si>
  <si>
    <t>Personnel issues - Experience/knowledge - Knowledge - Knowledge of equipment</t>
  </si>
  <si>
    <t>Personnel issues - Experience/knowledge - Knowledge - Knowledge of meteorologic cond</t>
  </si>
  <si>
    <t>Personnel issues - Experience/knowledge - Knowledge - Knowledge of regulatory reqs</t>
  </si>
  <si>
    <t>Personnel issues - Experience/knowledge - Knowledge - Knowledge of geographic area</t>
  </si>
  <si>
    <t>Personnel issues - Experience/knowledge - Knowledge - Aeronautical knowledge</t>
  </si>
  <si>
    <t>Personnel issues - Experience/knowledge - Knowledge - Transfer of knowledge</t>
  </si>
  <si>
    <t>Personnel issues - Experience/knowledge - Knowledge - Reading/language comprehension</t>
  </si>
  <si>
    <t>Personnel issues - Action/decision - (general) - (general)</t>
  </si>
  <si>
    <t>Personnel issues - Action/decision - Action - (general)</t>
  </si>
  <si>
    <t>Personnel issues - Action/decision - Action - Incorrect action selection</t>
  </si>
  <si>
    <t>Personnel issues - Action/decision - Action - Incorrect action performance</t>
  </si>
  <si>
    <t>Personnel issues - Action/decision - Action - Incorrect action sequence</t>
  </si>
  <si>
    <t>Personnel issues - Action/decision - Action - Delayed action</t>
  </si>
  <si>
    <t>Personnel issues - Action/decision - Action - Lack of action</t>
  </si>
  <si>
    <t>Personnel issues - Action/decision - Action - Forgotten action/omission</t>
  </si>
  <si>
    <t>Personnel issues - Action/decision - Action - Incomplete action</t>
  </si>
  <si>
    <t>Personnel issues - Action/decision - Action - Unneccessary action</t>
  </si>
  <si>
    <t>Personnel issues - Action/decision - Info processing/decision - (general)</t>
  </si>
  <si>
    <t>Personnel issues - Action/decision - Info processing/decision - Identification/recognition</t>
  </si>
  <si>
    <t>Personnel issues - Action/decision - Info processing/decision - Understanding/comprehension</t>
  </si>
  <si>
    <t>Personnel issues - Action/decision - Info processing/decision - Decision making/judgment</t>
  </si>
  <si>
    <t>Personnel issues - Action/decision - Info processing/decision - Expectation/assumption</t>
  </si>
  <si>
    <t>Personnel issues - Miscellaneous - (general) - (general)</t>
  </si>
  <si>
    <t>Personnel issues - Miscellaneous - Intentional act - (general)</t>
  </si>
  <si>
    <t>Personnel issues - Miscellaneous - Intentional act - Sabotage</t>
  </si>
  <si>
    <t>Personnel issues - Miscellaneous - Intentional act - Suicide</t>
  </si>
  <si>
    <t>Personnel issues - Miscellaneous - Intentional act - Stolen/unauthorized</t>
  </si>
  <si>
    <t>Personnel issues - Miscellaneous - Intentional act - Hijack</t>
  </si>
  <si>
    <t>Personnel issues - Miscellaneous - Intentional act - Criminal/illegal act</t>
  </si>
  <si>
    <t>Personnel issues - Miscellaneous - Intentional act - Interference</t>
  </si>
  <si>
    <t>Personnel issues - Task performance - (general) - (general)</t>
  </si>
  <si>
    <t>Personnel issues - Task performance - Planning/preparation - (general)</t>
  </si>
  <si>
    <t>Personnel issues - Task performance - Planning/preparation - Performance calculations</t>
  </si>
  <si>
    <t>Personnel issues - Task performance - Planning/preparation - Weight/balance calculations</t>
  </si>
  <si>
    <t>Personnel issues - Task performance - Planning/preparation - Weather planning</t>
  </si>
  <si>
    <t>Personnel issues - Task performance - Planning/preparation - Flight planning/navigation</t>
  </si>
  <si>
    <t>Personnel issues - Task performance - Planning/preparation - Fuel planning</t>
  </si>
  <si>
    <t>Personnel issues - Task performance - Inspection - (general)</t>
  </si>
  <si>
    <t>Personnel issues - Task performance - Inspection - Preflight inspection</t>
  </si>
  <si>
    <t>Personnel issues - Task performance - Inspection - Post maintenance inspection</t>
  </si>
  <si>
    <t>Personnel issues - Task performance - Inspection - Scheduled/routine inspection</t>
  </si>
  <si>
    <t>Personnel issues - Task performance - Maintenance - (general)</t>
  </si>
  <si>
    <t>Personnel issues - Task performance - Maintenance - Scheduled/routine maintenance</t>
  </si>
  <si>
    <t>Personnel issues - Task performance - Maintenance - Repair</t>
  </si>
  <si>
    <t>Personnel issues - Task performance - Maintenance - Replacement</t>
  </si>
  <si>
    <t>Personnel issues - Task performance - Maintenance - Fabrication</t>
  </si>
  <si>
    <t>Personnel issues - Task performance - Maintenance - Modification/alteration</t>
  </si>
  <si>
    <t>Personnel issues - Task performance - Maintenance - Installation</t>
  </si>
  <si>
    <t>Personnel issues - Task performance - Maintenance - Unauthorized maint/repair</t>
  </si>
  <si>
    <t>Personnel issues - Task performance - Record-keeping - (general)</t>
  </si>
  <si>
    <t>Personnel issues - Task performance - Record-keeping - Flight log/manifest</t>
  </si>
  <si>
    <t>Personnel issues - Task performance - Record-keeping - Aircraft/maintenance logs</t>
  </si>
  <si>
    <t>Personnel issues - Task performance - Record-keeping - Pilot logs</t>
  </si>
  <si>
    <t>Personnel issues - Task performance - Use of equip/info - (general)</t>
  </si>
  <si>
    <t>Personnel issues - Task performance - Use of equip/info - Use of automation</t>
  </si>
  <si>
    <t>Personnel issues - Task performance - Use of equip/info - Use of equip/system</t>
  </si>
  <si>
    <t>Personnel issues - Task performance - Use of equip/info - Use of manual</t>
  </si>
  <si>
    <t>Personnel issues - Task performance - Use of equip/info - Use of charts</t>
  </si>
  <si>
    <t>Personnel issues - Task performance - Use of equip/info - Use of checklist</t>
  </si>
  <si>
    <t>Personnel issues - Task performance - Use of equip/info - Use of policy/procedure</t>
  </si>
  <si>
    <t>Personnel issues - Task performance - Use of equip/info - Use of available resources</t>
  </si>
  <si>
    <t>Personnel issues - Task performance - Use of equip/info - Aircraft control</t>
  </si>
  <si>
    <t>Personnel issues - Task performance - Communication (personnel) - (general)</t>
  </si>
  <si>
    <t>Personnel issues - Task performance - Communication (personnel) - Lack of communication</t>
  </si>
  <si>
    <t>Personnel issues - Task performance - Communication (personnel) - Accuracy of communication</t>
  </si>
  <si>
    <t>Personnel issues - Task performance - Communication (personnel) - Common phraseology</t>
  </si>
  <si>
    <t>Personnel issues - Task performance - Communication (personnel) - Language/accent</t>
  </si>
  <si>
    <t>Personnel issues - Task performance - Communication (personnel) - Interpretation/understanding</t>
  </si>
  <si>
    <t>Personnel issues - Task performance - Communication (personnel) - Readback</t>
  </si>
  <si>
    <t>Personnel issues - Task performance - Communication (personnel) - Following instructions</t>
  </si>
  <si>
    <t>Personnel issues - Task performance - Communication (personnel) - Issuing instructions</t>
  </si>
  <si>
    <t>Personnel issues - Task performance - Communication (personnel) - CRM/MRM techniques</t>
  </si>
  <si>
    <t>Personnel issues - Task performance - Communication (personnel) - Crew/duty change-over</t>
  </si>
  <si>
    <t>Personnel issues - Task performance - Workload management - (general)</t>
  </si>
  <si>
    <t>Personnel issues - Task performance - Workload management - Task scheduling</t>
  </si>
  <si>
    <t>Personnel issues - Task performance - Workload management - Task load shedding</t>
  </si>
  <si>
    <t>Personnel issues - Task performance - Workload management - Task allocation</t>
  </si>
  <si>
    <t>Personnel issues - Task performance - Workload management - Task overload</t>
  </si>
  <si>
    <t>Environmental issues - Operating environment - (general) - (general)</t>
  </si>
  <si>
    <t>Environmental issues - Operating environment - En route navaid coverage/avail - (general)</t>
  </si>
  <si>
    <t>Environmental issues - Operating environment - En route navaid coverage/avail - DME</t>
  </si>
  <si>
    <t>Environmental issues - Operating environment - En route navaid coverage/avail - VOR</t>
  </si>
  <si>
    <t>Environmental issues - Operating environment - En route navaid coverage/avail - GPS</t>
  </si>
  <si>
    <t>Environmental issues - Operating environment - En route navaid coverage/avail - NDB</t>
  </si>
  <si>
    <t>Environmental issues - Operating environment - En route navaid coverage/avail - LORAN</t>
  </si>
  <si>
    <t>Environmental issues - Operating environment - En route navaid coverage/avail - Other en route navaid</t>
  </si>
  <si>
    <t>Environmental issues - Operating environment - Approach aid coverage/avail - (general)</t>
  </si>
  <si>
    <t>Environmental issues - Operating environment - Approach aid coverage/avail - ASR</t>
  </si>
  <si>
    <t>Environmental issues - Operating environment - Approach aid coverage/avail - Approach lighting</t>
  </si>
  <si>
    <t>Environmental issues - Operating environment - Approach aid coverage/avail - Localizer</t>
  </si>
  <si>
    <t>Environmental issues - Operating environment - Approach aid coverage/avail - Glideslope</t>
  </si>
  <si>
    <t>Environmental issues - Operating environment - Approach aid coverage/avail - LDA</t>
  </si>
  <si>
    <t>Environmental issues - Operating environment - Approach aid coverage/avail - Marker beacon</t>
  </si>
  <si>
    <t>Environmental issues - Operating environment - Approach aid coverage/avail - NDB</t>
  </si>
  <si>
    <t>Environmental issues - Operating environment - Approach aid coverage/avail - PAR</t>
  </si>
  <si>
    <t>Environmental issues - Operating environment - Approach aid coverage/avail - SDF</t>
  </si>
  <si>
    <t>Environmental issues - Operating environment - Approach aid coverage/avail - VOR/TVOR</t>
  </si>
  <si>
    <t>Environmental issues - Operating environment - Approach aid coverage/avail - GPS</t>
  </si>
  <si>
    <t>Environmental issues - Operating environment - Approach aid coverage/avail - GPS WAAS</t>
  </si>
  <si>
    <t>Environmental issues - Operating environment - Approach aid coverage/avail - Visual approach aid</t>
  </si>
  <si>
    <t>Environmental issues - Operating environment - Meteorological services - (general)</t>
  </si>
  <si>
    <t>Environmental issues - Operating environment - Meteorological services - Meteo equip coverage/avail</t>
  </si>
  <si>
    <t>Environmental issues - Operating environment - Meteorological services - FSS weather</t>
  </si>
  <si>
    <t>Environmental issues - Operating environment - Meteorological services - NWS weather</t>
  </si>
  <si>
    <t>Environmental issues - Operating environment - Meteorological services - Commercial weather</t>
  </si>
  <si>
    <t>Environmental issues - Operating environment - Meteorological services - Automated weather</t>
  </si>
  <si>
    <t>Environmental issues - Operating environment - Meteorological services - Other weather service</t>
  </si>
  <si>
    <t>Environmental issues - Operating environment - Air traffic/operating proc - (general)</t>
  </si>
  <si>
    <t>Environmental issues - Operating environment - Air traffic/operating proc - Airway/route system procedure</t>
  </si>
  <si>
    <t>Environmental issues - Operating environment - Air traffic/operating proc - Approach control procedure</t>
  </si>
  <si>
    <t>Environmental issues - Operating environment - Air traffic/operating proc - ATC clearance procedure</t>
  </si>
  <si>
    <t>Environmental issues - Operating environment - Air traffic/operating proc - Departure procedure</t>
  </si>
  <si>
    <t>Environmental issues - Operating environment - Air traffic/operating proc - Holding procedure</t>
  </si>
  <si>
    <t>Environmental issues - Operating environment - Air traffic/operating proc - Instrument approach procedure</t>
  </si>
  <si>
    <t>Environmental issues - Operating environment - Air traffic/operating proc - Instrument departure procedure</t>
  </si>
  <si>
    <t>Environmental issues - Operating environment - Air traffic/operating proc - Missed approach procedure</t>
  </si>
  <si>
    <t>Environmental issues - Operating environment - Air traffic/operating proc - Terminal arrival procedure</t>
  </si>
  <si>
    <t>Environmental issues - Operating environment - Air traffic/operating proc - Traffic pattern procedure</t>
  </si>
  <si>
    <t>Environmental issues - Operating environment - Air traffic/operating proc - Visual approach procedure</t>
  </si>
  <si>
    <t>Environmental issues - Operating environment - Air traffic/operating proc - Noise abatement procedure</t>
  </si>
  <si>
    <t>Environmental issues - Operating environment - Air traffic/operating proc - Traffic congestion</t>
  </si>
  <si>
    <t>Environmental issues - Operating environment - Radar services/coverage - (general)</t>
  </si>
  <si>
    <t>Environmental issues - Operating environment - Radar services/coverage - Surface/taxi</t>
  </si>
  <si>
    <t>Environmental issues - Operating environment - Radar services/coverage - Approach/departure</t>
  </si>
  <si>
    <t>Environmental issues - Operating environment - Radar services/coverage - En route</t>
  </si>
  <si>
    <t>Environmental issues - Operating environment - Radar services/coverage - Weather radar</t>
  </si>
  <si>
    <t>Environmental issues - Operating environment - Communication system - (general)</t>
  </si>
  <si>
    <t>Environmental issues - Operating environment - Communication system - VHF/HF radio</t>
  </si>
  <si>
    <t>Environmental issues - Operating environment - Communication system - Transponder</t>
  </si>
  <si>
    <t>Environmental issues - Operating environment - Communication system - Datalink</t>
  </si>
  <si>
    <t>Environmental issues - Operating environment - Communication system - Written communication</t>
  </si>
  <si>
    <t>Environmental issues - Operating environment - Communication system - Visual communication</t>
  </si>
  <si>
    <t>Environmental issues - Operating environment - Airport facilities/design - (general)</t>
  </si>
  <si>
    <t>Environmental issues - Operating environment - Airport facilities/design - Airport lighting</t>
  </si>
  <si>
    <t>Environmental issues - Operating environment - Airport facilities/design - Runway lighting</t>
  </si>
  <si>
    <t>Environmental issues - Operating environment - Airport facilities/design - Taxiway lighting</t>
  </si>
  <si>
    <t>Environmental issues - Operating environment - Airport facilities/design - Obstruction markings/lighting</t>
  </si>
  <si>
    <t>Environmental issues - Operating environment - Airport facilities/design - Runway markings/signage</t>
  </si>
  <si>
    <t>Environmental issues - Operating environment - Airport facilities/design - Runway/landing area condition</t>
  </si>
  <si>
    <t>Environmental issues - Operating environment - Airport facilities/design - Runway/landing area length</t>
  </si>
  <si>
    <t>Environmental issues - Operating environment - Airport facilities/design - Taxiway markings/signage</t>
  </si>
  <si>
    <t>Environmental issues - Operating environment - Airport facilities/design - Taxiway condition</t>
  </si>
  <si>
    <t>Environmental issues - Operating environment - Airport facilities/design - Airport communication</t>
  </si>
  <si>
    <t>Environmental issues - Operating environment - Airport facilities/design - Ramp facilities</t>
  </si>
  <si>
    <t>Environmental issues - Operating environment - Airport facilities/design - Emergency/fire/rescue services</t>
  </si>
  <si>
    <t>Environmental issues - Operating environment - Airport facilities/design - Fuel service/equipment</t>
  </si>
  <si>
    <t>Environmental issues - Operating environment - Airport facilities/design - Ground support/equipment</t>
  </si>
  <si>
    <t>Environmental issues - Operating environment - Airport facilities/design - Snow removal service/equipment</t>
  </si>
  <si>
    <t>Environmental issues - Operating environment - Airport facilities/design - Security</t>
  </si>
  <si>
    <t>Environmental issues - Physical environment - (general) - (general)</t>
  </si>
  <si>
    <t>Environmental issues - Physical environment - Terrain - (general)</t>
  </si>
  <si>
    <t>Environmental issues - Physical environment - Terrain - Mountainous/hilly terrain</t>
  </si>
  <si>
    <t>Environmental issues - Physical environment - Terrain - Rough terrain</t>
  </si>
  <si>
    <t>Environmental issues - Physical environment - Terrain - Sloped/uneven</t>
  </si>
  <si>
    <t>Environmental issues - Physical environment - Terrain - Water</t>
  </si>
  <si>
    <t>Environmental issues - Physical environment - Terrain - High elevation</t>
  </si>
  <si>
    <t>Environmental issues - Physical environment - Terrain - Snowy/icy</t>
  </si>
  <si>
    <t>Environmental issues - Physical environment - Terrain - Wet/muddy</t>
  </si>
  <si>
    <t>Environmental issues - Physical environment - Object/animal/substance - (general)</t>
  </si>
  <si>
    <t>Environmental issues - Physical environment - Object/animal/substance - Pole</t>
  </si>
  <si>
    <t>Environmental issues - Physical environment - Object/animal/substance - Runway/taxi/approach light</t>
  </si>
  <si>
    <t>Environmental issues - Physical environment - Object/animal/substance - Sign/marker</t>
  </si>
  <si>
    <t>Environmental issues - Physical environment - Object/animal/substance - Tower/antenna (incl guy wires)</t>
  </si>
  <si>
    <t>Environmental issues - Physical environment - Object/animal/substance - Tree(s)</t>
  </si>
  <si>
    <t>Environmental issues - Physical environment - Object/animal/substance - Residence/building</t>
  </si>
  <si>
    <t>Environmental issues - Physical environment - Object/animal/substance - Ground vehicle</t>
  </si>
  <si>
    <t>Environmental issues - Physical environment - Object/animal/substance - Wall/barricade</t>
  </si>
  <si>
    <t>Environmental issues - Physical environment - Object/animal/substance - Wind sock</t>
  </si>
  <si>
    <t>Environmental issues - Physical environment - Object/animal/substance - Wire</t>
  </si>
  <si>
    <t>Environmental issues - Physical environment - Object/animal/substance - Person</t>
  </si>
  <si>
    <t>Environmental issues - Physical environment - Object/animal/substance - Bridge/overpass</t>
  </si>
  <si>
    <t>Environmental issues - Physical environment - Object/animal/substance - Aircraft</t>
  </si>
  <si>
    <t>Environmental issues - Physical environment - Object/animal/substance - Airport structure</t>
  </si>
  <si>
    <t>Environmental issues - Physical environment - Object/animal/substance - Animal(s)/bird(s)</t>
  </si>
  <si>
    <t>Environmental issues - Physical environment - Object/animal/substance - Fence/fence post</t>
  </si>
  <si>
    <t>Environmental issues - Physical environment - Object/animal/substance - Ground equipment</t>
  </si>
  <si>
    <t>Environmental issues - Physical environment - Object/animal/substance - Hidden/submerged object</t>
  </si>
  <si>
    <t>Environmental issues - Physical environment - Object/animal/substance - Debris/dirt/foreign object</t>
  </si>
  <si>
    <t>Environmental issues - Physical environment - Object/animal/substance - Water/moisture</t>
  </si>
  <si>
    <t>Environmental issues - Physical environment - Object/animal/substance - Snow/ice</t>
  </si>
  <si>
    <t>Environmental issues - Physical environment - Runway/land/takeoff/taxi surface - (general)</t>
  </si>
  <si>
    <t>Environmental issues - Physical environment - Runway/land/takeoff/taxi surface - Wet</t>
  </si>
  <si>
    <t>Environmental issues - Physical environment - Runway/land/takeoff/taxi surface - Snow/slush/ice covered</t>
  </si>
  <si>
    <t>Environmental issues - Physical environment - Runway/land/takeoff/taxi surface - Soft</t>
  </si>
  <si>
    <t>Environmental issues - Physical environment - Runway/land/takeoff/taxi surface - Glassy</t>
  </si>
  <si>
    <t>Environmental issues - Physical environment - Runway/land/takeoff/taxi surface - Choppy</t>
  </si>
  <si>
    <t>Environmental issues - Conditions/weather/phenomena - (general) - (general)</t>
  </si>
  <si>
    <t>Environmental issues - Conditions/weather/phenomena - Temp/humidity/pressure - (general)</t>
  </si>
  <si>
    <t>Environmental issues - Conditions/weather/phenomena - Temp/humidity/pressure - Low temperature</t>
  </si>
  <si>
    <t>Environmental issues - Conditions/weather/phenomena - Temp/humidity/pressure - High temperature</t>
  </si>
  <si>
    <t>Environmental issues - Conditions/weather/phenomena - Temp/humidity/pressure - High density altitude</t>
  </si>
  <si>
    <t>Environmental issues - Conditions/weather/phenomena - Temp/humidity/pressure - Conducive to structural icing</t>
  </si>
  <si>
    <t>Environmental issues - Conditions/weather/phenomena - Temp/humidity/pressure - Conducive to carburetor icing</t>
  </si>
  <si>
    <t>Environmental issues - Conditions/weather/phenomena - Temp/humidity/pressure - Temperature inversion</t>
  </si>
  <si>
    <t>Environmental issues - Conditions/weather/phenomena - Temp/humidity/pressure - Thermal lifting</t>
  </si>
  <si>
    <t>Environmental issues - Conditions/weather/phenomena - Turbulence - (general)</t>
  </si>
  <si>
    <t>Environmental issues - Conditions/weather/phenomena - Turbulence - Terrain induced turbulence</t>
  </si>
  <si>
    <t>Environmental issues - Conditions/weather/phenomena - Turbulence - Clear air turbulence</t>
  </si>
  <si>
    <t>Environmental issues - Conditions/weather/phenomena - Turbulence - Convective turbulence</t>
  </si>
  <si>
    <t>Environmental issues - Conditions/weather/phenomena - Turbulence - Wake turbulence</t>
  </si>
  <si>
    <t>Environmental issues - Conditions/weather/phenomena - Convective weather - (general)</t>
  </si>
  <si>
    <t>Environmental issues - Conditions/weather/phenomena - Convective weather - Thunderstorm</t>
  </si>
  <si>
    <t>Environmental issues - Conditions/weather/phenomena - Convective weather - Tornado</t>
  </si>
  <si>
    <t>Environmental issues - Conditions/weather/phenomena - Convective weather - Hurricane</t>
  </si>
  <si>
    <t>Environmental issues - Conditions/weather/phenomena - Convective weather - Lightning</t>
  </si>
  <si>
    <t>Environmental issues - Conditions/weather/phenomena - Convective weather - Hail</t>
  </si>
  <si>
    <t>Environmental issues - Conditions/weather/phenomena - Wind - (general)</t>
  </si>
  <si>
    <t>Environmental issues - Conditions/weather/phenomena - Wind - Sudden wind shift</t>
  </si>
  <si>
    <t>Environmental issues - Conditions/weather/phenomena - Wind - Tailwind</t>
  </si>
  <si>
    <t>Environmental issues - Conditions/weather/phenomena - Wind - Windshear</t>
  </si>
  <si>
    <t>Environmental issues - Conditions/weather/phenomena - Wind - Variable wind</t>
  </si>
  <si>
    <t>Environmental issues - Conditions/weather/phenomena - Wind - Updraft</t>
  </si>
  <si>
    <t>Environmental issues - Conditions/weather/phenomena - Wind - Downdraft</t>
  </si>
  <si>
    <t>Environmental issues - Conditions/weather/phenomena - Wind - Crosswind</t>
  </si>
  <si>
    <t>Environmental issues - Conditions/weather/phenomena - Wind - Gusts</t>
  </si>
  <si>
    <t>Environmental issues - Conditions/weather/phenomena - Wind - Microburst</t>
  </si>
  <si>
    <t>Environmental issues - Conditions/weather/phenomena - Wind - High wind</t>
  </si>
  <si>
    <t>Environmental issues - Conditions/weather/phenomena - Wind - Dust devil/whirlwind</t>
  </si>
  <si>
    <t>Environmental issues - Conditions/weather/phenomena - Ceiling/visibility/precip - (general)</t>
  </si>
  <si>
    <t>Environmental issues - Conditions/weather/phenomena - Ceiling/visibility/precip - Low ceiling</t>
  </si>
  <si>
    <t>Environmental issues - Conditions/weather/phenomena - Ceiling/visibility/precip - Low visibility</t>
  </si>
  <si>
    <t>Environmental issues - Conditions/weather/phenomena - Ceiling/visibility/precip - Haze/smoke</t>
  </si>
  <si>
    <t>Environmental issues - Conditions/weather/phenomena - Ceiling/visibility/precip - Clouds</t>
  </si>
  <si>
    <t>Environmental issues - Conditions/weather/phenomena - Ceiling/visibility/precip - Obscuration</t>
  </si>
  <si>
    <t>Environmental issues - Conditions/weather/phenomena - Ceiling/visibility/precip - Rain</t>
  </si>
  <si>
    <t>Environmental issues - Conditions/weather/phenomena - Ceiling/visibility/precip - Freezing rain/sleet</t>
  </si>
  <si>
    <t>Environmental issues - Conditions/weather/phenomena - Ceiling/visibility/precip - Snow</t>
  </si>
  <si>
    <t>Environmental issues - Conditions/weather/phenomena - Ceiling/visibility/precip - Drizzle/mist</t>
  </si>
  <si>
    <t>Environmental issues - Conditions/weather/phenomena - Ceiling/visibility/precip - Fog</t>
  </si>
  <si>
    <t>Environmental issues - Conditions/weather/phenomena - Ceiling/visibility/precip - Whiteout</t>
  </si>
  <si>
    <t>Environmental issues - Conditions/weather/phenomena - Ceiling/visibility/precip - Sand/dust storm</t>
  </si>
  <si>
    <t>Environmental issues - Conditions/weather/phenomena - Ceiling/visibility/precip - Below approach minima</t>
  </si>
  <si>
    <t>Environmental issues - Conditions/weather/phenomena - Ceiling/visibility/precip - Below VFR minima</t>
  </si>
  <si>
    <t>Environmental issues - Conditions/weather/phenomena - Light condition - (general)</t>
  </si>
  <si>
    <t>Environmental issues - Conditions/weather/phenomena - Light condition - Bright light</t>
  </si>
  <si>
    <t>Environmental issues - Conditions/weather/phenomena - Light condition - Low light</t>
  </si>
  <si>
    <t>Environmental issues - Conditions/weather/phenomena - Light condition - Dark</t>
  </si>
  <si>
    <t>Environmental issues - Conditions/weather/phenomena - Light condition - Flat light</t>
  </si>
  <si>
    <t>Environmental issues - Conditions/weather/phenomena - Light condition - Glare</t>
  </si>
  <si>
    <t>Environmental issues - Task environment - (general) - (general)</t>
  </si>
  <si>
    <t>Environmental issues - Task environment - Physical workspace - (general)</t>
  </si>
  <si>
    <t>Environmental issues - Task environment - Physical workspace - Positioning/available space</t>
  </si>
  <si>
    <t>Environmental issues - Task environment - Physical workspace - Access to equipment/controls</t>
  </si>
  <si>
    <t>Environmental issues - Task environment - Physical workspace - Visibility</t>
  </si>
  <si>
    <t>Environmental issues - Task environment - Physical workspace - Air quality/dust/smoke</t>
  </si>
  <si>
    <t>Environmental issues - Task environment - Physical workspace - Temperature/humidity</t>
  </si>
  <si>
    <t>Environmental issues - Task environment - Physical workspace - Workspace lighting</t>
  </si>
  <si>
    <t>Environmental issues - Task environment - Physical workspace - Noise</t>
  </si>
  <si>
    <t>Environmental issues - Task environment - Physical workspace - Vibration</t>
  </si>
  <si>
    <t>Environmental issues - Task environment - Physical workspace - Controls and displays</t>
  </si>
  <si>
    <t>Environmental issues - Task environment - Physical workspace - Warnings/alarms</t>
  </si>
  <si>
    <t>Environmental issues - Task environment - Pressures/demands - (general)</t>
  </si>
  <si>
    <t>Environmental issues - Task environment - Pressures/demands - Time/schedule pressure</t>
  </si>
  <si>
    <t>Environmental issues - Task environment - Pressures/demands - Financial pressure</t>
  </si>
  <si>
    <t>Environmental issues - Task environment - Pressures/demands - Social pressure</t>
  </si>
  <si>
    <t>Environmental issues - Task environment - Pressures/demands - Regulatory pressure</t>
  </si>
  <si>
    <t>Environmental issues - Task environment - Pressures/demands - Equipment/operational</t>
  </si>
  <si>
    <t>Environmental issues - Task environment - Pressures/demands - Personal pressure</t>
  </si>
  <si>
    <t>Environmental issues - Task environment - Pressures/demands - Other pressure/demand</t>
  </si>
  <si>
    <t>Organizational issues - Development - (general) - (general)</t>
  </si>
  <si>
    <t>Organizational issues - Development - Design - (general)</t>
  </si>
  <si>
    <t>Organizational issues - Development - Design - Equipment design</t>
  </si>
  <si>
    <t>Organizational issues - Development - Design - Task design</t>
  </si>
  <si>
    <t>Organizational issues - Development - Design - Design of document/info</t>
  </si>
  <si>
    <t>Organizational issues - Development - Design - Policy/procedure development</t>
  </si>
  <si>
    <t>Organizational issues - Development - Design - Interface design</t>
  </si>
  <si>
    <t>Organizational issues - Development - Selection/certification/testing - (general)</t>
  </si>
  <si>
    <t>Organizational issues - Development - Selection/certification/testing - Personnel selection/training</t>
  </si>
  <si>
    <t>Organizational issues - Development - Selection/certification/testing - Equip certification/testing</t>
  </si>
  <si>
    <t>Organizational issues - Development - Selection/certification/testing - Document/info verification</t>
  </si>
  <si>
    <t>Organizational issues - Development - Manufacture/production - (general)</t>
  </si>
  <si>
    <t>Organizational issues - Development - Manufacture/production - Equipment manufacture</t>
  </si>
  <si>
    <t>Organizational issues - Development - Manufacture/production - Tool manufacture</t>
  </si>
  <si>
    <t>Organizational issues - Development - Manufacture/production - Document/info production</t>
  </si>
  <si>
    <t>Organizational issues - Management - (general) - (general)</t>
  </si>
  <si>
    <t>Organizational issues - Management - Policy/procedure - (general)</t>
  </si>
  <si>
    <t>Organizational issues - Management - Policy/procedure - Availability of policy/proc</t>
  </si>
  <si>
    <t>Organizational issues - Management - Policy/procedure - Adequacy of policy/proc</t>
  </si>
  <si>
    <t>Organizational issues - Management - Resources - (general)</t>
  </si>
  <si>
    <t>Organizational issues - Management - Resources - Availability of personnel</t>
  </si>
  <si>
    <t>Organizational issues - Management - Resources - Adequacy of personnel</t>
  </si>
  <si>
    <t>Organizational issues - Management - Resources - Availability of equipment</t>
  </si>
  <si>
    <t>Organizational issues - Management - Resources - Adequacy of equipment</t>
  </si>
  <si>
    <t>Organizational issues - Management - Resources - Availability of facilities</t>
  </si>
  <si>
    <t>Organizational issues - Management - Resources - Adequacy of facilities</t>
  </si>
  <si>
    <t>Organizational issues - Management - Resources - Availability of documents/info</t>
  </si>
  <si>
    <t>Organizational issues - Management - Resources - Adequacy of documents/info</t>
  </si>
  <si>
    <t>Organizational issues - Management - Scheduling - (general)</t>
  </si>
  <si>
    <t>Organizational issues - Management - Scheduling - Scheduling of personnel</t>
  </si>
  <si>
    <t>Organizational issues - Management - Scheduling - Crew/personnel pairing</t>
  </si>
  <si>
    <t>Organizational issues - Management - Scheduling - Equipment scheduling</t>
  </si>
  <si>
    <t>Organizational issues - Management - Scheduling - Maintenance scheduling</t>
  </si>
  <si>
    <t>Organizational issues - Management - Scheduling - Task scheduling/workload</t>
  </si>
  <si>
    <t>Organizational issues - Management - Culture - (general)</t>
  </si>
  <si>
    <t>Organizational issues - Management - Culture - Safety</t>
  </si>
  <si>
    <t>Organizational issues - Management - Culture - Standard operating practices</t>
  </si>
  <si>
    <t>Organizational issues - Management - Culture - Pressures/demands</t>
  </si>
  <si>
    <t>Organizational issues - Management - Communication (organizational) - (general)</t>
  </si>
  <si>
    <t>Organizational issues - Management - Communication (organizational) - Between individuals</t>
  </si>
  <si>
    <t>Organizational issues - Management - Communication (organizational) - Within group(s)/organization</t>
  </si>
  <si>
    <t>Organizational issues - Management - Communication (organizational) - Between groups/organizations</t>
  </si>
  <si>
    <t>Organizational issues - Support/oversight/monitoring - (general) - (general)</t>
  </si>
  <si>
    <t>Organizational issues - Support/oversight/monitoring - Training - (general)</t>
  </si>
  <si>
    <t>Organizational issues - Support/oversight/monitoring - Training - Initial training</t>
  </si>
  <si>
    <t>Organizational issues - Support/oversight/monitoring - Training - Recurrent training</t>
  </si>
  <si>
    <t>Organizational issues - Support/oversight/monitoring - Training - Upgrade training</t>
  </si>
  <si>
    <t>Organizational issues - Support/oversight/monitoring - Training - CRM/MRM training</t>
  </si>
  <si>
    <t>Organizational issues - Support/oversight/monitoring - Training - Emergency proc training</t>
  </si>
  <si>
    <t>Organizational issues - Support/oversight/monitoring - Oversight - (general)</t>
  </si>
  <si>
    <t>Organizational issues - Support/oversight/monitoring - Oversight - Oversight of personnel</t>
  </si>
  <si>
    <t>Organizational issues - Support/oversight/monitoring - Oversight - Oversight of operation</t>
  </si>
  <si>
    <t>Organizational issues - Support/oversight/monitoring - Oversight - Oversight of maintenance</t>
  </si>
  <si>
    <t>Organizational issues - Support/oversight/monitoring - Oversight - Equipment monitoring</t>
  </si>
  <si>
    <t>Organizational issues - Support/oversight/monitoring - Oversight - Parts/tools tracking</t>
  </si>
  <si>
    <t>Organizational issues - Support/oversight/monitoring - Oversight - Document revision tracking</t>
  </si>
  <si>
    <t>Organizational issues - Support/oversight/monitoring - Oversight - Oversight of reg compliance</t>
  </si>
  <si>
    <t>Organizational issues - Support/oversight/monitoring - Documentation/record keeping - (general)</t>
  </si>
  <si>
    <t>Organizational issues - Support/oversight/monitoring - Documentation/record keeping - Operation records</t>
  </si>
  <si>
    <t>Organizational issues - Support/oversight/monitoring - Documentation/record keeping - Personnel records</t>
  </si>
  <si>
    <t>Organizational issues - Support/oversight/monitoring - Documentation/record keeping - Testing records</t>
  </si>
  <si>
    <t>Organizational issues - Support/oversight/monitoring - Documentation/record keeping - Maintenance records</t>
  </si>
  <si>
    <t>Organizational issues - Support/oversight/monitoring - Enforcement - (general)</t>
  </si>
  <si>
    <t>Organizational issues - Support/oversight/monitoring - Enforcement - Personnel performance</t>
  </si>
  <si>
    <t>Organizational issues - Support/oversight/monitoring - Enforcement - Operational procedures</t>
  </si>
  <si>
    <t>Organizational issues - Support/oversight/monitoring - Enforcement - Regulatory requirements</t>
  </si>
  <si>
    <t>Organizational issues - Support/oversight/monitoring - Enforcement - Equipment requirements</t>
  </si>
  <si>
    <t>Organizational issues - Support/oversight/monitoring - Enforcement - Information design specs</t>
  </si>
  <si>
    <t>Organizational issues - Support/oversight/monitoring - Enforcement - Company/organization policy</t>
  </si>
  <si>
    <t>Organizational issues - Support/oversight/monitoring - Safety programs - (general)</t>
  </si>
  <si>
    <t>Organizational issues - Support/oversight/monitoring - Safety programs - Availability of safety program</t>
  </si>
  <si>
    <t>Organizational issues - Support/oversight/monitoring - Safety programs - Adequacy of safety program</t>
  </si>
  <si>
    <t>Organizational issues - Support/oversight/monitoring - Safety programs - Adherence to safety program</t>
  </si>
  <si>
    <t>Used to indicate problems related to aircraft loading, including the securing of aircraft loads.</t>
  </si>
  <si>
    <t>For miscellaneous parts that cannot be associated with specific air conditioning, pressurization, or distribution codes. Examples are lines, hoses, etc., with no reference to the specific system. Also, for those units and components furnishing a means of</t>
  </si>
  <si>
    <t>The system and its controls supplying compressed air to the cabin. For reported problems with the compressor unit and not the associated system. Related narrative entries should include the component manufacturer's make, model, and the specific defective</t>
  </si>
  <si>
    <t>The system used to induct and distribute air. Does not include valves that are a part of the temperature control, pressurization, or the distribution fan. Typical parts are equipment rack cooling systems, ozone converters, scoops, ducting, inlets, check v</t>
  </si>
  <si>
    <t>The fan/blower including associated motor which distributes air within the confine for comfort or equipment cooling. Typical parts are bearing, bushing, motor, etc.</t>
  </si>
  <si>
    <t>Miscellaneous system components or parts other than the controller, indicator, sensor, regulator, or outflow valves. Typical parts are amplifier, switch, electrical connector, etc.</t>
  </si>
  <si>
    <t>The controller units only and not for the system. The defective part should be identified in the accident narrative by the part name and part number whenever possible.</t>
  </si>
  <si>
    <t>The cabin pressurization system, pressure indicators, and associated system parts.</t>
  </si>
  <si>
    <t>The pressurization system outflow/dump valves and associated parts such as linkage, filter, diaphragm, etc.</t>
  </si>
  <si>
    <t>The units and systems, which measure differential, pressure and transmit a signal. Typical parts are pressure switch, transducer, etc.</t>
  </si>
  <si>
    <t>The units and systems supplying heated air to the cockpit or cabin. Includes the heat source (heater), controlling aspects, and temperature sensors/indicators. Typical parts are fuel pump, filter, plumbing, circuitry, relay, heat exchanger, igniter, etc.</t>
  </si>
  <si>
    <t>The units and systems supplying cooled air to the cockpit or cabin. Does not include the temperature control and indicating system. Typical parts are flow valve, relay, condenser, ram air sensor, heat exchanger, cooling turbine, air cycle machine, etc.</t>
  </si>
  <si>
    <t>The units and circuitry other than the control unit which are used for controlling the temperature of the air in the cockpit and cabin. Typical parts are control valves, thermal sensing devices, switches, amplifiers, and wiring.</t>
  </si>
  <si>
    <t>Parts within the cabin temperature control unit. Typical findings would only reference the "control unit" if specific part numbers are not available.</t>
  </si>
  <si>
    <t>The indicators, lamps and associated circuitry which indicates the air temperature in the cabin.</t>
  </si>
  <si>
    <t>The sensors and associated circuitry sensing the temperature of the air in the cabin and relays a signal to the indicator.</t>
  </si>
  <si>
    <t>Air conditioning system parts that control humidity. Typical parts are bag, sock, filter, moisture separator, etc.</t>
  </si>
  <si>
    <t>Wiring specific to the Air Conditioning System.</t>
  </si>
  <si>
    <t>The units and components that furnish a means of automatically controlling flight of the aircraft. Includes those units and components controlling direction, heading, attitude, altitude, and speed. Use this code when there is insufficient information to f</t>
  </si>
  <si>
    <t>Miscellaneous parts associated with the autopilot system used for controlling attitude and direction. Typical parts are yaw damper, cable, switch, sensor, relay, etc. The major components such as computer, servo, and controller should be cite with the spe</t>
  </si>
  <si>
    <t>Pertaining to the autopilot computer only. Typical parts are resistor, circuit board, capacitor, or power supply, etc.</t>
  </si>
  <si>
    <t>The units transmitting output information signals to automatically maintain a predetermined altitude, rate of climb, or descent. Does not include the connecting system parts such as the sensor switch. The controller make and model details should be includ</t>
  </si>
  <si>
    <t>The command unit of an autopilot system. It is manually operated to generate signals which cause the aircraft to climb, dive, or perform coordinated turns. The controller make and model details should be included in the accident narrative.</t>
  </si>
  <si>
    <t>The instrument and associated circuitry that indicates the trim position selected by the pilot.</t>
  </si>
  <si>
    <t>The unit mechanically connected to primary flight control actuating mechanisms, which is used to mechanically reposition control surfaces in accordance with electrical or pneumatic signals from a controller.</t>
  </si>
  <si>
    <t>The units mechanically connected to flight control cables, etc., for making minor corrections in aircraft attitude or direction.</t>
  </si>
  <si>
    <t>The system which automatically maintains safe flight conditions by correcting for effects of speed and out-of-trim conditions by such means as automatic trim, mach trim, or speed stability and mach feel. This includes sensing, computing, actuating, indica</t>
  </si>
  <si>
    <t>The system that automatically controls the position of the throttles to properly manage engine power during all phases of flight/attitude. This includes engaging, sensing, computing, amplifying, controlling, actuating and warning devices. Typical parts ar</t>
  </si>
  <si>
    <t>The system that automatically corrects and provides for gust loading/upset, aerodynamic augmentation, alleviation, suppression, ride control, etc. This includes sensing, computing, actuating, indicating, internal monitoring, warning devices, etc.</t>
  </si>
  <si>
    <t>Wiring specific to the Autoflight/Auto Pilot System.</t>
  </si>
  <si>
    <t>The units and components furnishing a means of communicating from one part of the aircraft to another and between the aircraft or ground stations, includes voice, data, continuous wave (C-W) communicating components, passenger announcement systems, interc</t>
  </si>
  <si>
    <t>The system parts and circuitry including the receiver, transmitter, and antenna used exclusively in the high frequency (HF) communications.</t>
  </si>
  <si>
    <t>The system parts and circuitry including the receiver, transmitter, and antenna used exclusively for ultra high frequency (UHF) communications.</t>
  </si>
  <si>
    <t>The system parts and circuitry including the receiver, transmitter, and antenna used exclusively for very high frequency (VHF) communications.</t>
  </si>
  <si>
    <t>The system components and parts which presents data derived from pulse coded transmissions. Includes "selective calling" (SELCAL), "aircraft communications addressing and reporting system" (ACARS), teleprinter, etc.</t>
  </si>
  <si>
    <t>The passenger entertainment system or components such as amplifier, cassette recorder player, control panel, speaker, video equipment, etc.</t>
  </si>
  <si>
    <t>The interphone/passenger announcement (PA) system, including the amplifier used for communication by flight and ground personnel to communicate between areas on the aircraft.</t>
  </si>
  <si>
    <t>The system components and parts including the control panel and amplifier which controls output of communications and navigation receivers into flight crew headphones and speakers. Also includes output from microphones into communications transmitters. Ty</t>
  </si>
  <si>
    <t>The parts dissipating static electricity. Does not include bonding straps on engine or airframe used to assure paths for DC current, which are included in the electrical power code section. Typical parts are wick, bonding strap, etc.</t>
  </si>
  <si>
    <t>Installations that record or monitor crew or passenger conversation or movement for security or safety purposes. Includes voice recorder, television, monitor, etc.</t>
  </si>
  <si>
    <t>Wiring specific to the Communications Systems.</t>
  </si>
  <si>
    <t>The electrical units and components that generate, control, and supply AC/DC electrical power for other systems through the secondary busses. For reports on electric power generating system parts and circuitry other than major components reported with ins</t>
  </si>
  <si>
    <t>The alternator and generator drives mounted on reciprocating "opposed" type engines. Does not include alternator cases. Typical parts are bracket, pulley, belt, link, idler pulley, bolt, drive shaft and gears that stay with the alternator. Also used to ci</t>
  </si>
  <si>
    <t>System parts other than the alternator, regulator, AC inverter or phase adapter generating an alternating current for aircraft which incorporate an alternating current electrical system. Used primarily with large, turbine engine powered aircraft. Does not</t>
  </si>
  <si>
    <t>The engine driven component that generates alternating current (AC) for aircraft with AC electrical systems. Does not include AC alternators on light piston-engine power aircraft with direct current (DC) electrical systems. Does not include single units u</t>
  </si>
  <si>
    <t>The component which converts direct current to alternating current.</t>
  </si>
  <si>
    <t>The component used to change the alternating current (AC) phase of output for specific using equipment.</t>
  </si>
  <si>
    <t>The component that regulates the AC voltage from the alternator-generator to maintain a set voltage output for the using systems (i.e., generator control unit).</t>
  </si>
  <si>
    <t>The equipment indicating, voltage, current flow, and system faults in the AC power systems.</t>
  </si>
  <si>
    <t>The system parts and circuitry other than the generator/alternator and DC generation system regulator used to generate a direct current (DC); or from an alternator, the output of which is rectified to DC. Typical parts are relay, switch, connector, termin</t>
  </si>
  <si>
    <t>The system parts that sense and warn/indicate of a battery overtemperature condition. Typical parts are sensor, lamp, gauge, etc.</t>
  </si>
  <si>
    <t>The component providing a source of DC voltage and current flow independent of rotating generators and alternators. Typical parts are battery charger, cell, case, post, etc.</t>
  </si>
  <si>
    <t>The component which converts AC current for the using systems.</t>
  </si>
  <si>
    <t>The engine driven component generating a direct current (DC) or a rectified alternating current for aircraft with DC electrical systems. For reports of alternators on light aircraft with piston engines. Does not include mounting brackets, drive belts and</t>
  </si>
  <si>
    <t>The single component used for both engine starting and direct current generation on turbine engines. Typical parts are bearing, shaft, brush, fan, retainer ring, armature, brush, housing, end bell, terminal, etc.</t>
  </si>
  <si>
    <t>The component that regulates direct current voltage from a generator or alternator.</t>
  </si>
  <si>
    <t>The equipment indicating voltage, current flow, and system faults in the DC power systems.</t>
  </si>
  <si>
    <t>The electrical system within the aircraft which is used to connect external power to the aircraft's electrical system. Does not include the external power supply units. Typical parts are receptacle, switch, indicator lamp, etc.</t>
  </si>
  <si>
    <t>The electrical system providing for connection of AC power to using systems. Does not include the using system. Typical parts are main and secondary system buss, circuit breaker, limiter, jumper, load meter switch, etc.</t>
  </si>
  <si>
    <t>The electrical system which provides for connection of DC power to using systems. Does not include using system. Typical parts are main and secondary system buss, circuit breaker, buss tie breaker, limiter, jumper, load motor switch, etc.</t>
  </si>
  <si>
    <t>Wiring specific to the Electrical Power Systems not reportable in the Power Distribution Systems.</t>
  </si>
  <si>
    <t>The removable items of equipment and furnishings mounted or contained in the flight, passenger, cargo, accessory compartments, and areas described in a more specific Equipment/furnishings code. Does not include structure or equipment assigned specifically</t>
  </si>
  <si>
    <t>The removable equipment and furnishings within the cockpit or crew station of a general nature and not specifically covered in other Equipment/furnishings codes. Typical parts are seats, shoulder harnesses, take-up harness reels, seat belts, sun visors, p</t>
  </si>
  <si>
    <t>The removable equipment and furnishings within the cabin of a general nature and not specifically covered by other codes. Typical parts are seats, seat belts, hat rack, coat closet, panel, including passenger comfort items such as personal blankets, pillo</t>
  </si>
  <si>
    <t>Any of the galley equipment. Typical parts are hot plate, coffeepot, food carts, ovens, tray, pad, relay, switch, connector, dispenser, etc.</t>
  </si>
  <si>
    <t>The units and associated systems and parts located in lavatories. Does not include wash basins and other waste disposal items included in the code “Aircraft - Aircraft systems - Water and waste system - Waste disposal system”. Typical parts are trash cont</t>
  </si>
  <si>
    <t>The compartments for the storage of baggage and cargo including external mounted pods. Does not include the exterior door, hinges and latches which should be coded under “Aircraft - Aircraft structures - Doors - Cargo/baggage doors”. Typical parts are tie</t>
  </si>
  <si>
    <t>Aerial application equipment such as hopper, tank, spray nozzle, boom, pump, bracket, valve.</t>
  </si>
  <si>
    <t>The components, parts, and systems carried for emergency use other than those specifically referenced in other Equipment/furnishings codes. Does not include fire extinguishes, oxygen equipment, and flashlight. Flashlights are filed under the code “Aircraf</t>
  </si>
  <si>
    <t>The parts of life jackets used for flotation of individual persons. Include the life jacket make and model in the report narrative if available.</t>
  </si>
  <si>
    <t>The components transmitting an electronic signal on an emergency frequency to assist in locating a crashed aircraft. Typical parts are impact switch, antenna, battery pack, etc.</t>
  </si>
  <si>
    <t>Parachutes used for aircraft recovery, reducing landing roll distance, and for personnel jumping. The parachute make and model should be referenced in the report narrative if available. Includes ballistic recovery parachute systems.</t>
  </si>
  <si>
    <t>The inflatable component which provides emergency flotation for two or more persons in event of ditching in water. Typical parts are bottle, valve, oral pump, etc.</t>
  </si>
  <si>
    <t>The inflatable component which enables rapid evacuation from an aircraft cabin to ground level during emergencies on the ground. The slide should be identified by make and model in the report narrative if possible and the description should also include t</t>
  </si>
  <si>
    <t>The compartments for the housing of various components or accessories with insufficient information to file in a more specific Equipment/furnishings code.</t>
  </si>
  <si>
    <t>The structure supporting, vents, and provides overboard draining for aircraft batteries. Typical parts are vent cap, drain tube, insulator, cover, etc.</t>
  </si>
  <si>
    <t>The shelves and attaching parts supporting the electronic equipment within the fuselage. Does not include the equipment used for equipment cooling such as fans, and blower motors.</t>
  </si>
  <si>
    <t>For reports indicating a problem with wiring specific to the Equipment/Furnishing Systems.</t>
  </si>
  <si>
    <t>The fixed and portable units and components which detect and indicate fire or smoke, and store and distribute fire extinguishing agent to all protected areas of the aircraft. Used to cite findings when there is insufficient information to file in a more s</t>
  </si>
  <si>
    <t>The system used to sense and indicate the presence of overheat or fire in all protected areas. Reporting the specific location of the defective part is essential. Use this code when there is insufficient information to cite a more specific type of detecti</t>
  </si>
  <si>
    <t>The system used to sense and indicate the presence of smoke in all protected areas of the aircraft. Reporting the specific location of a defective part is essential. Typical parts are detector, sensor, wiring, relay, amplifier, test circuit, etc.</t>
  </si>
  <si>
    <t>The system used to sense and indicate the presence of fire in all protected areas of the aircraft. Typical parts are detector, sensor, wiring, relay, amplifier, test circuit, etc. Reporting the specific location and part details in the report narrative is</t>
  </si>
  <si>
    <t>The system used to sense and indicate the presence of an overheat condition in all protected areas of the aircraft. Reporting the specific location and part details in the report narrative is essential. Typical parts are detector, sensor, wiring, relay, a</t>
  </si>
  <si>
    <t>The extinguishing system components and parts other than the fixed or portable bottles used to extinguish fire. Typical parts are valve, squib, control module, switch, tubing, etc.</t>
  </si>
  <si>
    <t>The fixed fire bottle and associated parts that store extinguishing agent under pressure. Typical parts are bottle, cartridge, and bracket.</t>
  </si>
  <si>
    <t>The portable fire extinguishes mounted within the flight compartment and cabin.</t>
  </si>
  <si>
    <t>Wiring specific to the Fire Protection System.</t>
  </si>
  <si>
    <t>The units and components furnishing a means of manually controlling the flight attitude characteristics of the aircraft. Also includes the functioning and maintenance aspects of the flaps, spoilers and other control surfaces, but does not include the stru</t>
  </si>
  <si>
    <t>The component and associated parts mounted onto the control wheel, which transmits motion from the cockpit to connecting cables, pushrods, etc., to actuate the aileron and elevator, stabilator, ruddervator control surfaces. Includes control sticks in airc</t>
  </si>
  <si>
    <t>The system components and parts from the control column to the aileron surface that cause actuation (deflection). Includes manual and power assisted systems but does not include the autopilot actuation mechanism which are covered in section “Aircraft - Ai</t>
  </si>
  <si>
    <t>The system components and parts controlling movement and position of the trim tab on the aileron. Includes the cockpit control. Typical parts are jackscrew, cable, pulley, turnbuckle, stops, etc.</t>
  </si>
  <si>
    <t>The system components and parts from the cockpit pedals to the rudder surface which cause movement. Includes manual and power assisted systems other than the actuator and autopilot actuating mechanism. Also includes brackets for the support or attachment</t>
  </si>
  <si>
    <t>The system components and parts of the rudder trim control system, from the cockpit control to the rudder that causes deflection. Does not include hinges or structure, which are filed in JASC code 5543, or the yaw dampers, which are filed in JASC code 221</t>
  </si>
  <si>
    <t>The system components and parts which actuate the rudder. Typical parts are motor, actuator, actuator bracket, jackscrew, rod-end, seals, etc.</t>
  </si>
  <si>
    <t>The system components and parts including actuator from the control column to the elevators that cause movement. Includes control-actuating mechanism for "ruddervators" installed on "V" tail aircraft. Does not include hinges, structure, and balance weight</t>
  </si>
  <si>
    <t>The system components and parts from the cockpit trim control to the elevator, ruddervator or stabilator tab, which controls position and movement. Includes the manual and electrical trim system parts. Does not include the hinges or structure, which are f</t>
  </si>
  <si>
    <t>The system components and parts from the cockpit control to the stabilizer, except the actuator which controls position of the horizontal stabilizer for pitch trim (usually found on high performance turbine powered aircraft). Also for stabilator control s</t>
  </si>
  <si>
    <t>The system components and parts that sense, transmit, and indicate relative position of movable stabilizers for purpose of pitch trim. Typical parts are indicators, transmitters, etc.</t>
  </si>
  <si>
    <t>The component which actuates the horizontal stabilizer to infinite angles of incidence to provide pitch trim. Includes both manual and power assist types. Typical parts are actuator, actuator bracket, clutch, motor, seal, etc.</t>
  </si>
  <si>
    <t>The system components and parts, except the actuator and position indicator which controls position and movement of wing trailing edge flaps. Does not include the structure, carriage, fittings, tracks and rollers which are filed in JASC code 5753; or the</t>
  </si>
  <si>
    <t>The system components and parts that sense, transmit and indicate trailing edge flap position relative to the wing surface. Typical parts are indicator, transmitter, position module, asymmetry switch, and comparator, etc.</t>
  </si>
  <si>
    <t>The component which actuates the trailing edge flaps. Typical parts are motor, actuator, seal, jackscrew, rod end, actuator support fittings, etc.</t>
  </si>
  <si>
    <t>The system components and parts other than actuator which controls position, movement, and indicate relative position of drag device and variable aerodynamic surfaces on the wing includes speed brake systems. Does not include structure and hinges filed in</t>
  </si>
  <si>
    <t>The components that actuates spoiler and speed brake surfaces on the wing for speed and lift reducing purposes. Typical parts are seal, rod end bearing, rod end, etc.</t>
  </si>
  <si>
    <t>The system and components protecting flight control surfaces from movement and damage by wind gusts while the aircraft is on the ground. Includes cockpit controlled surface locks common in light aircraft and independent hydraulic gust damper units mounted</t>
  </si>
  <si>
    <t>The system components and parts except the actuator and position indicating system that controls the position and movement of the wing leading edge devices used for lift augmenting. Does not include the structure, hinges, and parts that do not cause movem</t>
  </si>
  <si>
    <t>The transmitter, indicator, warning lamps, and associated circuitry providing relative position information of wing leading edge devices to the flight crew.</t>
  </si>
  <si>
    <t>The component causing movement of the wing leading edge device control surfaces. Does not include related system or position indicating. Typical parts are actuator, actuator bracket, seal, etc.</t>
  </si>
  <si>
    <t>For reports indicating a problem with wiring specific to the Flight Control Systems.</t>
  </si>
  <si>
    <t>The units and components storing and delivering fuel to the engine. Includes the integral tank leak detection and sealing. Does not include the structure of integral, tip fuel tanks, fuel cell backing boards covered in the structures JASC Chapters 53 and</t>
  </si>
  <si>
    <t>The portion of the fuel system used for the storage of fuel. Does not include defects in the wing primary structure of integral tanks. Typical parts are removable metal tank, tip tank, header tank, bladder fuel cell, tank interconnect lines, vent line, ve</t>
  </si>
  <si>
    <t>The portion of the aircraft fuel system other than selector valves, transfer valves, electric motor driven pumps used to distribute fuel from the tank outlet to the powerplant quick disconnect or up to the strainer unit. Includes the engine primer equipme</t>
  </si>
  <si>
    <t>The component that filters unmetered fuel upstream of the engine fuel control/carburetor. Does not include the engine fuel metered control system filters (filed in JASC code 7300). Typical parts are screen, housing, bowl, gasket, plunger, stand pipe, etc.</t>
  </si>
  <si>
    <t>The electric motor/engine driven pumps providing fuel under pressure to the engine fuel control/carburetor for starting and emergency use. Includes parts of the pump, associated motor, and electrical circuitry/switch. Does not include pressure switch indi</t>
  </si>
  <si>
    <t>The component and associated controls and position indication units which provides for specific tank selection or shutting off flow to the engine. Typical parts are housing, rotor, handle, guard, seat, seal, selector valve, shutoff valve, spring, etc.</t>
  </si>
  <si>
    <t>The component and associated control linkage which provides for the transfer of fuel between tanks for crossfeeding to alternate engine fuel systems. Typical parts are, seal, housing, rotor, handle, transfer valve, etc.</t>
  </si>
  <si>
    <t>The system and components that provide for the jettison of fuel overboard during flight. Typical parts are valve, switch, dump chute, etc.</t>
  </si>
  <si>
    <t>For general reports pertaining to the aircraft fuel indicating systems, but with no specific reference to the transmitter (tank unit) or indicator. Does not include engine fuel pressure reports, which are filed in JASC code 7332, or flow indication system</t>
  </si>
  <si>
    <t>The indicator and low level warning system used to indicate the quantity of fuel in the tanks. Typical parts are indicator, lamp, bulb, etc.</t>
  </si>
  <si>
    <t>The tank unit which measures and transmits a quantity level signal to the cockpit indicator. Typical parts are transmitter, float switch, probe, sensor, totalizer, tank unit float, gasket, etc.</t>
  </si>
  <si>
    <t>The tank unit which measures the temperature of fuel in the tanks.</t>
  </si>
  <si>
    <t>The tank unit which measures the pressure of fuel in the tanks. Typical parts are the pressure switch and indicator lights, etc.</t>
  </si>
  <si>
    <t>For reports indicating a problem with wiring specific to the Fuel System.</t>
  </si>
  <si>
    <t>The units and components that furnish hydraulic fluid under pressure to a common point (manifold) for re-distribution to other defined systems. For miscellaneous system parts other than components listed under other specific JASC Chapter 29 codes. Also, f</t>
  </si>
  <si>
    <t>The portion of the main system which is used to store and deliver hydraulic fluid to the using system. Includes all hydraulic systems other than those designated emergency or standby. Does not include the supply valves to the using systems. Typical parts</t>
  </si>
  <si>
    <t>The component that provides for pressure surges to maintain a constant pressure in the system. Typical parts are accumulator, seal, end cap, air valve, etc.</t>
  </si>
  <si>
    <t>The component which filters sediment from the hydraulic fluid in the main system. Typical parts are seal, gasket, housing, element, packing, etc.</t>
  </si>
  <si>
    <t>The component that provides hydraulic fluid pressure to using systems but does not include the using systems. Includes power packs incorporating integral pumps, electric motors, and solenoids used in certain light aircraft models. Also includes pumps such</t>
  </si>
  <si>
    <t>The manually actuated pump for emergency system pressure. Typical parts are handle, lever, seal, etc.</t>
  </si>
  <si>
    <t>The unit which relieves system relief pressure at a preset pressure. Typical parts are seal, spring, housing, relief valve, etc.</t>
  </si>
  <si>
    <t>The component which stores hydraulic fluid. Typical parts are reservoir, filler cap, filler neck, sight gauge, seal, etc.</t>
  </si>
  <si>
    <t>The unit that maintains a preset operating system pressure to the using systems. Typical parts are regulator, seal, case, etc.</t>
  </si>
  <si>
    <t>The portion of the main system which is classified as auxiliary, emergency, or standby, and which is used to supplement or take the place of the main hydraulic fluid to the using system. Does not include the supply valves to the using systems. Typical par</t>
  </si>
  <si>
    <t>The component which provides for pressure surge to maintain a constant pressure in the auxiliary system. Typical parts are accumulator, seal, end cap and air valve, etc.</t>
  </si>
  <si>
    <t>The component which filters sediment from the hydraulic fluid in the auxiliary system. Typical parts are seal, gasket, housing, element, and packing, etc.</t>
  </si>
  <si>
    <t>The component which provides hydraulic fluid pressure to the using auxiliary system. Typical parts are pump, motor, shaft, brushes, case, seal, switches, etc.</t>
  </si>
  <si>
    <t>The component which provides hydraulic fluid pressure to the using and hand-powered auxiliary pump system.</t>
  </si>
  <si>
    <t>The unit which relieves auxiliary system pressure. Typical parts are seal, spring, housing, relief valve, etc.</t>
  </si>
  <si>
    <t>The unit which stores auxiliary hydraulic fluid. Typical parts are reservoir, filler cap, filler neck, sight gauge, etc.</t>
  </si>
  <si>
    <t>The unit that maintains a preset operating system pressure to the using auxiliary hydraulic system. Typical parts are regulator, seal, case, etc.</t>
  </si>
  <si>
    <t>For reports of hydraulic pressure and quantity indicating system parts other than the indicator or sensor or for parts common to both pressure and quantity systems.</t>
  </si>
  <si>
    <t>The instrument and associated low pressure warning system that registers system pressure. Typical parts are indicator, warn lamp, bulb, etc.</t>
  </si>
  <si>
    <t>The components that sense system pressure and transmit a signal to the cockpit indicator or low pressure warning lamp. Typical parts are transmitter, pressure switch, sensor, etc.</t>
  </si>
  <si>
    <t>The instrument and associated low level warning system which registers reservoir fluid quantity. Typical parts are indicator, lamp, bulb, sight gage, etc.</t>
  </si>
  <si>
    <t>The components that sense the fluid level and low level warning and transmit a signal to the quantity indicator. Typical parts are transmitter, sensor, float switch, etc.</t>
  </si>
  <si>
    <t>For reports indicating a problem with wiring specific to the Hydraulic Power System.</t>
  </si>
  <si>
    <t>The units and components which provide a means of preventing or disposing of formation of ice and rain on various parts of the aircraft. Includes miscellaneous items with insufficient information to file in a specific JASC 3000 series code. Does not inclu</t>
  </si>
  <si>
    <t>The system components and parts including the boots, which provide for wing and empennage leading edge ice prevention or removal. Does not include ducts upstream of the airfoil control/selector valves. Typical parts are timer, valve, switch, hose, flow va</t>
  </si>
  <si>
    <t>The system and components that eliminate or prevent the formation of ice in or around air intakes such as turbine engine cowling. Does not include engine anti-icing reports filed in JASC code 7510. Includes the electrically heated boot at the air intake l</t>
  </si>
  <si>
    <t>The heating elements in the pitot-static pick up heads to eliminate or prevent the formation of ice. Does not include defects with the pitot or static systems. Typical parts are element, switch, wiring, etc.</t>
  </si>
  <si>
    <t>The system and components which is used to clear, eliminate or prevent the formation of rain, ice or</t>
  </si>
  <si>
    <t>The system which is used to eliminate or prevent the formation of ice on antennas and radomes.</t>
  </si>
  <si>
    <t>The system components and parts which are used to eliminate or prevent the formation of ice on propellers and rotors. Includes electrically heated systems, and alcohol spray systems. Does not include the system parts on the rotating portion of the propell</t>
  </si>
  <si>
    <t>The system that is used for prevention of ice in water supply and drain lines.</t>
  </si>
  <si>
    <t>The system which is used to detect and indicate the formation of ice. Typical parts are panel, detector, etc.</t>
  </si>
  <si>
    <t>For reports indicating a problem with wiring specific to the Ice/Rain Protection System.</t>
  </si>
  <si>
    <t>The pictorial coverage of all instrument panels and controls. Procedural coverage of those systems, which give visual or aural warning of conditions in systems which record, store, or compute data from unrelated systems. Includes the system or units which</t>
  </si>
  <si>
    <t>The removable cockpit instrument and control panels. Includes the mounting hardware and shock absorbing devices.</t>
  </si>
  <si>
    <t>The units which measures time, logs elapsed time of operation, or measures acceleration/deceleration forces. Typical parts are hour meter, pressure switch, line, etc.</t>
  </si>
  <si>
    <t>The unit which continuously records critical flight, aircraft and powerplant system data, such as attitude, air speed, altitude, engine power, etc., to be used in the event of a crash. Includes the system and parts that provide a source of power and input</t>
  </si>
  <si>
    <t>The systems and components used for computing data from a number of different sources without a preponderance of functions in any one system, for call up on a display. Includes integrated instrument systems such as engine, airplane power and central warni</t>
  </si>
  <si>
    <t>The panels and associated circuitry which warn of potential problems in two or more independent or related systems. Warnings can be either audible or visual. Typical parts are annunciator panel, relay, lamp, PC board, diode, throttle microswitch, etc.</t>
  </si>
  <si>
    <t>The systems and components which give visual display of conditions in unrelated systems.</t>
  </si>
  <si>
    <t>The systems and components used for collating and computing data from unrelated systems and transmitting the same automatically. Includes "aircraft to satellite data relay" (ASDAR) system and components.</t>
  </si>
  <si>
    <t>For reports indicating a problem with wiring specific to the Instrument Systems.</t>
  </si>
  <si>
    <t>The units and components which furnish a means of supporting and steering the aircraft on the ground or water, and make it possible to retract and store the landing gear in flight. Includes the functioning and maintenance aspects of the landing gear doors</t>
  </si>
  <si>
    <t>The wheel fairings and attaching parts. Typical parts are bracket, fender, fairing, etc. The fairing location such as "nose wheel" should be shown in the "Part Location" field.</t>
  </si>
  <si>
    <t>The miscellaneous parts of the main landing gear system which cannot be directly associated with a specific main gear code, such as attachment, emergency flotation or strut, axle, truck, etc. This code is not to be used for the retraction/extension system</t>
  </si>
  <si>
    <t>The parts and assemblies, which attach the main landing gear to the airframe, structure. An entry in the "Part Location" field should include a reference to "left or right" gear. Typical parts are fitting, bolt, U-bolt, casting, supports, attaching hardwa</t>
  </si>
  <si>
    <t>The helicopter inflatable floats and attaching parts which permit emergency landings on water. The float make and model, as well as the aircraft make and model should be included in the report. Typical parts are float valve, hose, bracket, cylinder, etc.</t>
  </si>
  <si>
    <t>The main landing gear components and parts such as struts, axles, trucks which support the aircraft on the ground or water. Typical parts are shock device, torque link, beam and skid/shock device on rotorcraft.</t>
  </si>
  <si>
    <t>The miscellaneous parts of the nose or tail gear system which cannot be directly associated with a specific nose/tail gear code such as attachment, struts, axles, etc. This code is not to be used for extension/retraction mechanism, steering/dampening syst</t>
  </si>
  <si>
    <t>The parts and assemblies that attach the nose/tail gear to the airframe structure. Applicable to fixed or retractable type landing gear.</t>
  </si>
  <si>
    <t>The nose gear component parts such as shock struts and axles, which support the aircraft on the ground. Torque links are included but steering/shimmy dampening systems and units are excluded.</t>
  </si>
  <si>
    <t>The miscellaneous parts of the retraction and extension systems other than actuators, and door actuating mechanism. Location, such as nose, right or left main should be referenced in the "Part Location" field unless the defective part is common to all loc</t>
  </si>
  <si>
    <t>The nose and main landing gear door actuating system parts other than the actuator. Excludes door structure and hinges, which are to be filed in JASC code 5280. Typical parts are bellcrank, rod, sequence valve, latch, lines, hoses, etc.</t>
  </si>
  <si>
    <t>The actuating units that open and close the landing gear doors. Position on the aircraft (nose, left, or right main) should be shown in the "Part Location" field.</t>
  </si>
  <si>
    <t>The actuating units which retract and extend the nose or main gear. This includes electric motors, hydraulic cylinders but not self-contained electric motor driven hydraulic pumps such as power packs, which are filed in JASC code 2913. Specify “main gear”</t>
  </si>
  <si>
    <t>The selector valves, switches, or control levers used to direct a power source to actuators for gear</t>
  </si>
  <si>
    <t>The brake system miscellaneous parts other than the brake assembly, master cylinder, power valve and anti-skid system. Includes the pressure source and associated system for emergency brake actuation, and brake anti-ice system. Typical parts are line, hos</t>
  </si>
  <si>
    <t>The system units and parts that automatically control brake pressure during landing roll to prevent tire skidding. Typical parts are transducer, control box, valve, etc.</t>
  </si>
  <si>
    <t>The parts of the brake unit mounted at the wheels only. The position on the aircraft should be shown in the "Part Location" field. Typical parts are disc, cylinder, lining, seal, rotor, housing, etc.</t>
  </si>
  <si>
    <t>The units that provide a power source for cylinder-power brake actuation. Does not include connecting lines to brake units, which are filed in JASC code 3240. Typical parts are seal, piston, housing, etc.</t>
  </si>
  <si>
    <t>For reports of tire defects and failures. Include the manufacturer size and defect location in text. Identify the location of the tire in the "Part Location" field (i.e., nose, right main landing gear, "NLG", or "RT MLG").</t>
  </si>
  <si>
    <t>For reports of defective wheel tire tubes. Include the manufacturer name, tube type and size.</t>
  </si>
  <si>
    <t>For reports of defective wheels, skis or seaplane floats and associated parts such as bearings, dust seals, bolts. The "Part Name" field should not refer to a part of the wheel which is defective such as "rim" or "half" that does not have separate part nu</t>
  </si>
  <si>
    <t>The miscellaneous system parts other than the actuator, which provide for aircraft directional control on the ground. Includes main gear steering systems. Does not include wheel-braking systems. Typical parts are, cable, rod end, collar, line, valve, accu</t>
  </si>
  <si>
    <t>The actuator which turn the wheel(s) by a power source for controlling direction of movement on the ground. Typical parts are cylinder, seal, etc.</t>
  </si>
  <si>
    <t>The devices mounted on steerable wheel forks to reduce shimmy. Typical parts are seal, spring, housing, etc.</t>
  </si>
  <si>
    <t>The system parts which provide indication and warning of the landing gear position. Includes gear safety switches which prevent inadvertent actuation such as squat or air/ground sensor. Typical parts are relay, switch bracket, lamp, horn, uplock switch, d</t>
  </si>
  <si>
    <t>The devices such as tail skids on tricycle gear aircraft used to stabilize the aircraft on the ground and to prevent ground contact damage. This code is also used for supplementary wheels on rotorcraft, skids for ground handling but not for skids or amphi</t>
  </si>
  <si>
    <t>For reports indicating a problem with wiring specific to the Landing Gear System.</t>
  </si>
  <si>
    <t>The units and components which provide for external and internal illumination. Includes light fixtures, switches and wiring. Does not include warning lights for individual systems. Use this code for reports of a general nature or for miscellaneous externa</t>
  </si>
  <si>
    <t>The lighting systems and equipment including panel illumination other than inside individual instruments, master warning light systems such as annunciator panels, and associated dimming systems located in the flight compartment only. Typical parts are bul</t>
  </si>
  <si>
    <t>The lighting systems in the passenger seating compartment, lavatories, buffet/galley compartments and cabin carry-on baggage/coat areas. Includes lamps for illumination of cabin, reading lamps, seat belt/no-smoking signs and passenger call systems. Does n</t>
  </si>
  <si>
    <t>The lighting systems in the compartments used for storage of cargo, baggage, or aircraft system components which require servicing. Does not include electrical systems fire or smoke sensing. Typical parts are circuit breaker, lamp, lens, switch, etc.</t>
  </si>
  <si>
    <t>The lighting systems for illumination outside the aircraft such as landing, taxi, position, wing illumination including the rotating beacon and strobe. Typical parts are switch, lamp, power supply, lens, circuit breaker, flasher unit, relay, motor, wheel</t>
  </si>
  <si>
    <t>The cabin, flight compartment, and exterior emergency lighting systems, which furnish illumination in event of electrical power failure. This includes batteries, lamps, and associated circuitry and parts for emergency exit lighting.</t>
  </si>
  <si>
    <t>For reports indicating a problem with wiring specific to the Lighting Systems.</t>
  </si>
  <si>
    <t>The units and components which provide aircraft navigational information. For reports which are of a general nature relating to the navigation systems. Also, for reports on equipment utilized in the flight inspection of airways systems (excluding avionics</t>
  </si>
  <si>
    <t>The system which senses environmental conditions and uses the data to influence navigation.</t>
  </si>
  <si>
    <t>The system which provides a source of ram or static air for distribution to using instruments and pressure differential units such as automatic landing gear extender, altimeter, airspeed and rate of climb. Does not include the using units, instruments, th</t>
  </si>
  <si>
    <t>The unit mounted in the engine induction air intake to sense and transmit temperature to the cockpit indicator. Also for the sensors and instruments which measure and indicate the temperature of ambient air outside the aircraft. Includes associated circui</t>
  </si>
  <si>
    <t>The instrument which senses and indicates the rate of climb or descent of an aircraft. Does not include the associated static system. Includes the instantaneous vertical speed indicator (IVSI).</t>
  </si>
  <si>
    <t>The instrument which measures and indicates speed of the aircraft. Does not include the Doppler indicator which are filed in JASC code 3443.</t>
  </si>
  <si>
    <t>The system components and parts, including the computer which sense, transmit and provide warning when operating air speed limits are exceeded. Typical parts are transducer, stall warning detector, switch, vane, horn, lamp, warning unit computer, module,</t>
  </si>
  <si>
    <t>Altimeters and barometric encoders used to measure and indicate altitude. Also includes the unit which senses and alerts to a change in a preselected altitude. Does not include the Ground Proximity Systems and radio/radar altimeters which are filed in JAS</t>
  </si>
  <si>
    <t>The computer and its integral parts which receives data from various environmental sensing systems, computes this data, and makes it available to the various navigation systems. Does not include external hardware such as cables, mounting racks, remote swi</t>
  </si>
  <si>
    <t>The system components and parts, including the computer which sense, transmit and provide aural, visual and stick shaker warning of an aircraft in an impending flight stall condition. Typical parts are transducer, stall warning detector, switch, vane, hor</t>
  </si>
  <si>
    <t>The system components and parts which use magnetic, gyroscopic, and inertia forces to indicate an aircraft attitude and direction. Use this code for reports with insufficient information to file in JASC codes 3421 through 3425. Includes such items as the</t>
  </si>
  <si>
    <t>The gyroscopic unit which supplies attitude information to the necessary systems; for instance, vertical reference outputs for use as roll and pitch data to the autopilot computer. Includes the instruments operating by the gyroscopic principle, driven by</t>
  </si>
  <si>
    <t>The unit operating by gyroscopic principle and driven by airflow or an electric motor, which provides heading (direction) references relative to a preset heading in degrees of the compass. Also for the flux unit detector which senses the earth's magnetic</t>
  </si>
  <si>
    <t>The instrument which indicates the magnetic heading of an aircraft by self contained magnetized needles. Typical parts are compensator, adjusting screw, gasket, float, case, etc.</t>
  </si>
  <si>
    <t>The instrument actuated by gyroscopic forces and driven by air flow or electric motor to indicate both rate of turn and angle of bank.</t>
  </si>
  <si>
    <t>The system which computes, interrogates, and continuously displays basic attitude, position, and steering information in order to maintain a particular course, heading, or attitude. Does not include flight management system components, which should be ass</t>
  </si>
  <si>
    <t>The system providing guidance during approach, landing and taxiing. Includes such items as, ILS, paravisual director, ground guidance systems, markers, etc.</t>
  </si>
  <si>
    <t>The electronic portion of an instrument landing system (ILS) that indicates the centerline of the runway to the pilot. For reports on localizer/very high frequency omni range (VOR) systems. Typical parts are receiver, antenna, indicator, circuit breaker,</t>
  </si>
  <si>
    <t>The system which provides an instrument needle reference from an electronic signal radiated from a ground transmitter to enable the pilot to fly the proper glide path for landing under instrument meteorological conditions. Typical parts are circuit breake</t>
  </si>
  <si>
    <t>The instrumental landing system operating in the microwave spectrum which provides lateral and vertical guidance to aircraft having compatible avionics equipment. Typical parts are receiver, antenna, control panel, etc.</t>
  </si>
  <si>
    <t>The system which provides an aural and visual indication of passage over specified points on the glide path for landing under instrument meteorological conditions. NOTE: In instances where the control panel is an integral portion of the audio control pane</t>
  </si>
  <si>
    <t>The flight instrument system that allows the pilot of an aircraft to watch the flight instruments while looking ahead of the aircraft. Includes the display screen which allows information to be visually presented to the pilot while looking through the win</t>
  </si>
  <si>
    <t>The flight instrument system that allows the pilot to detect strong horizontal or vertical wind shift that acts at right angles to the direction the wind is blowing. Includes the outboard sensors, indicators, and the warning system which notifies the pilo</t>
  </si>
  <si>
    <t>The system which provides information to determine position and is primarily independent of ground installations. Use this code for reports of a general nature or for reports containing insufficient information to file in a more specific code identified i</t>
  </si>
  <si>
    <t>The navigation system which relies upon gyro platforms and accelerometers for its operation. Includes the control panel for the inertial navigation system; the instruments which receives their signal from the Inertial Navigation Unit (INU); and the unit c</t>
  </si>
  <si>
    <t>The system components and parts which transmits and receives a signal independent of ground facilities to determine the relative position of adverse weather cells. Typical parts are transceiver, antenna, control panel for the weather avoidance radar syste</t>
  </si>
  <si>
    <t>The airborne radar system which utilizes the Doppler effect to measure and display ground speed, drift angle, cross track, etc.</t>
  </si>
  <si>
    <t>The system which detects and alerts flight crew to potential terrain hazards. Includes the antenna which transmits and receives an electronic signal for the radio altimeter equipment used for terrain-to-aircraft distance. Also includes the component which</t>
  </si>
  <si>
    <t>The system which provides information to determine aircraft position and is primarily independent of ground installations (i.e., traffic alert and collision avoidance system - TCAS). Use this code only if the specific system creating the problem cannot be</t>
  </si>
  <si>
    <t>The non radar weather system and components which sense the electrostatic charges accumulated around a storm cell in order to "map out" that cell on an indicator.</t>
  </si>
  <si>
    <t>The system which provides information to determine position and is mainly dependent on ground installations. Use this code for reports of a general nature or for those with insufficient information to file in a more specific JASC code identified in JASC c</t>
  </si>
  <si>
    <t>The systems which measures time-to-station, ground speed, and distance to a known transmitter location by transmitting and receiving electronic pulse signals (i.e., distance measuring equipment - DME; ultra high frequency tactical air navigational aid - T</t>
  </si>
  <si>
    <t>The air traffic control (ATC) system which receives coded signals from a ground station and transmits a coded reply for altitude reporting and identification purposes. Typical parts are transponder, antenna, control unit, transceiver, coaxial connecting c</t>
  </si>
  <si>
    <t>The radio navigation system and associated components and parts which provides for long range navigation (LORAN) enroute when operating on signals from ground based master and slave transmitting stations. Typical parts are antenna, coupler, CPU, receiver,</t>
  </si>
  <si>
    <t>The radio navigation system in the very high frequency (VHF) band used for determining position relative to a ground transmitter and permits selection of an infinite number of magnetic courses for navigation to a transmitter (i.e., visual omnirange - VOR</t>
  </si>
  <si>
    <t>The low frequency band system which receives a signal from a non-directional radio beacon to determine relative position from the beacon location (i.e., automatic direction finder - ADF system). Typical parts are antenna, control unit, receiver, coaxial c</t>
  </si>
  <si>
    <t>The low frequency navigation system which provides for system geographical location of the aircraft on a worldwide basis when operating on signals from ground-based OMEGA and VHF transmitting stations. Typical parts are antenna, control unit or receiver,</t>
  </si>
  <si>
    <t>The systems which are mainly dependent upon signals from ground transmitters or orbital satellites for their operations; systems such as VOR, ADF, DME, etc. Use this JASC code when there is insufficient information to assign one of the specific using syst</t>
  </si>
  <si>
    <t>The hardware systems which combines navigational data to compute or manage the aircraft's geographical position or theoretical flight path. Typical parts are course computers, flight management computers, performance data computers, and associated control</t>
  </si>
  <si>
    <t>The software system which combines navigational data to compute or manage the aircraft's geographical position or theoretical flight path.</t>
  </si>
  <si>
    <t>For reports indicating a problem with wiring specific to the Navigation Systems.</t>
  </si>
  <si>
    <t>The units and components which store, regulate, and deliver breathing oxygen to the passengers and crew. Typical parts are bottles, relief valves, shut-off valves, outlets, regulators, masks, walk-around bottles, etc.</t>
  </si>
  <si>
    <t>The portion of the main system which furnishes oxygen to the crew.</t>
  </si>
  <si>
    <t>The portion of the main system which furnishes oxygen to the passengers.</t>
  </si>
  <si>
    <t>The equipment attached to the portable bottle to regulate and dispense breathing oxygen, including the storage bottle for the portable oxygen system.</t>
  </si>
  <si>
    <t>For reports indicating a problem with wiring specific to the Oxygen System.</t>
  </si>
  <si>
    <t>The units and components which deliver large volumes of compressed air from a power source to connecting points for other systems such as air conditioning, pressurization, deicing, etc.</t>
  </si>
  <si>
    <t>Components and parts other than the regulator and shutoff valves delivering large volumes of compressed air from a power source to the control valves of using systems such as conditioning, pressurization. Doesn't include engine and airfoil anti-icing/deic</t>
  </si>
  <si>
    <t>The system components and parts which sense, transmit, and indicate the temperature and pressure of air in the distribution system other than the pressure indicator or sensor. Includes the instrument which indicates air pressure in the pneumatic distribut</t>
  </si>
  <si>
    <t>For reports indicating a problem with wiring specific to the Pneumatic System.</t>
  </si>
  <si>
    <t>The units and components used to generate, deliver, and regulate negative air pressure. Use this code for general reports of the pressure/vacuum system with insufficient information to file in a more specific JASC 3700 series code.</t>
  </si>
  <si>
    <t>The system components and parts, including the pump, regulator, oil separator or indication system, which are used to distribute low volume, negative pressure air (suction) to systems such as gyroscopic flight instruments, cabin rate controller, etc.; and</t>
  </si>
  <si>
    <t>The system components and parts including which indicates negative air pressure in the vacuum lines. Includes the indicator and warning systems. Typical parts are the vacuum indicator and associated lines.</t>
  </si>
  <si>
    <t>For reports indicating a problem with wiring specific to the Vacuum System.</t>
  </si>
  <si>
    <t>The fixed units and components which store and deliver fresh water. Also includes those fixed components which store and furnish a means of removal of water and waste. Use this code for reports with insufficient information to file in a more specific JASC</t>
  </si>
  <si>
    <t>The system which is used to store and deliver fresh drinking water.</t>
  </si>
  <si>
    <t>The system which is used to store and deliver wash water.</t>
  </si>
  <si>
    <t>The system and components used for the disposal of water and waste. Includes wash basins, water closets, flush systems and collection tanks. Typical parts are valve, flush motor, lines, timer, etc.</t>
  </si>
  <si>
    <t>The system which provides the pressure to distribute potable water to the lavatories, etc. Typical parts are pump, motor, lines, etc.</t>
  </si>
  <si>
    <t>For reports indicating a problem with wiring specific to the Water/Waste System.</t>
  </si>
  <si>
    <t>The unit, components and associated systems which interface with other airplane systems and provides a convenient way of communicating system problems to aircraft maintenance personnel. The system contains checkout and fault isolation procedures using a c</t>
  </si>
  <si>
    <t>For reports indicating a problem with wiring specific to the Central Maintenance System.</t>
  </si>
  <si>
    <t>The airborne auxiliary power units (APU) installed on aircraft for the purpose of generating and supplying a single type or combination of auxiliary electric, hydraulic, pneumatic or other power. Does not include generators, alternators, hydraulic pumps,</t>
  </si>
  <si>
    <t>The system of cowling and other components used to cover the auxiliary power unit, and contain any broken parts in the event of an external failure.</t>
  </si>
  <si>
    <t>For reports of basic engine defects such as compressor, turbine, cases other than specific systems shown in other APU sub-systems such as fuel, ignition, exhaust, starting and controls. The APU make and model should be included if available. Typical parts</t>
  </si>
  <si>
    <t>The system and components which furnishes fuel from the aircraft tanks to the APU fuel control and associated injector nozzles. Including the unit which provides fuel at the proper pressure for fuel control operation; and the unit controlling and injectin</t>
  </si>
  <si>
    <t>The system units used to start the APU engine. Including the unit which provides a power source to the igniter during the starting cycle. Typical parts are ignition unit, magneto, igniter, starter, etc.</t>
  </si>
  <si>
    <t>The system and components which provide and control a source of pressure and high volume of air for aircraft using systems such as engine starting, cabin air conditioning prior to starting engines. Typical parts are duct, bleed valve, clamp, seal, etc.</t>
  </si>
  <si>
    <t>The system components which electrically and manually control operation of the APU engine. Typical parts are relay, control box, etc.</t>
  </si>
  <si>
    <t>For general reports of APU operation indicating including the temperature indicator, tachometer generator or indicator (engine speed). Includes the instrument and associated warning system which sense, transmits, and indicates APU engine speed and tempera</t>
  </si>
  <si>
    <t>The components and parts which collect and direct exhaust gasses from the APU turbine to the aircraft exterior. Includes the movable door fairing. Typical parts are nozzle, door, actuator, seal, clamp, and shield.</t>
  </si>
  <si>
    <t>The system and components used for APU engine lubrication. Typical parts are filter, pump, relief valve, hose, line, etc.</t>
  </si>
  <si>
    <t>For reports indicating a problem with wiring specific to the APU System.</t>
  </si>
  <si>
    <t>For all balloon reports irrespective of location or component involved. Includes all airship reports irrespective of location or component involved. Also includes reports for water ballast. Typical parts are stitching, seam, fabric, burner, valve, handle,</t>
  </si>
  <si>
    <t>The removable units used for entrance or exit, and for enclosing other structure contained within the fuselage. Includes passenger and crew doors, cargo doors, emergency exits, etc. Electrical and hydraulic systems associated with door control are include</t>
  </si>
  <si>
    <t>For reports of cabin entrance doors. Does not include door frames, warning systems, or cabin emergency exit doors/hatches. Typical parts are hinges, actuators, latches, handle, seals, structure, spring, cable, bellcrank, skin, etc.</t>
  </si>
  <si>
    <t>For reports of emergency exit doors, windows and hatches. Typical parts are pan, hinge, latch, hook, etc.</t>
  </si>
  <si>
    <t>For exterior doors used to gain access to cargo or baggage storage areas. Does not include door frames on fuselage, door warning or compartment interior furnishings. Typical parts are door structure, seal, hinge, latch, latch pin, handle, skin, etc.</t>
  </si>
  <si>
    <t>For reports pertaining to exterior doors used to gain access for servicing aircraft systems and equipment. Does not include the fluid service doors which are covered in JASC 5246.</t>
  </si>
  <si>
    <t>For reports pertaining to the galley door. Typical parts are hinges, structure, and the latch mechanism.</t>
  </si>
  <si>
    <t>For reports pertaining to the electrical/electronic compartment doors. Typical parts are hinges, structure, and the latch mechanism.</t>
  </si>
  <si>
    <t>For reports pertaining to the hydraulic compartment doors. Typical parts are hinges, structure, and the latch mechanism.</t>
  </si>
  <si>
    <t>For reports pertaining to the accessory compartment doors. Typical parts are hinges, structure, and the latch mechanism.</t>
  </si>
  <si>
    <t>For reports pertaining to doors used to gain access to the air conditioning compartment system and components. Typical parts are hinges, structure, and the latch mechanism.</t>
  </si>
  <si>
    <t>For reports of service doors used to gain access to fluid service areas, excluding compartment doors which are filed in JASC code 5243. Typical parts are hinges, structure, and the latch mechanism.</t>
  </si>
  <si>
    <t>For reports of doors used to gain access for servicing the APU and components. Typical parts are hinges, structure, and the latch mechanism.</t>
  </si>
  <si>
    <t>For reports pertaining to the tail cone door. Typical parts are hinges, structure, and the latch mechanism.</t>
  </si>
  <si>
    <t>For reports of doors within the fuselage in fixed partitions. Typical parts are structure, hinges, latches, lining but does not include doors in movable partitions.</t>
  </si>
  <si>
    <t>For reports of cabin entrance stairs which operate in conjunction with but are not an integral part of entrance doors. Typical parts are structure, actuator, controls and handrails, step, cable, bungee, latch hook, latch, bracket, bellcrank, etc.</t>
  </si>
  <si>
    <t>The system which is used to indicate to flight crews whether the exterior doors are closed and properly latched. Does not include the landing gear position warning indications which are covered in JASC code 3260. Typical parts are switch, lamp, horn, rela</t>
  </si>
  <si>
    <t>For reports pertaining to the structural aspects of landing gear doors including hinges and seals on the wing, landing gear, and fuselage mounted doors. The door position on the aircraft or landing gear (i.e., nose, right main outboard, etc.) should be sh</t>
  </si>
  <si>
    <t>For reports indicating a problem with wiring specific to the Door Systems.</t>
  </si>
  <si>
    <t>For reports of structural units and associated components and members which make up the compartments for crew, passengers, equipment, cargo, plus the structure of the envelope and gondola of airships.</t>
  </si>
  <si>
    <t>For reports of defective aerial tow equipment including the attachments on fuselage and release mechanism.</t>
  </si>
  <si>
    <t>For reports of the structure including exterior skin and truss framework of tail booms on rotorcraft. Includes attach fittings, etc., for tail boom and stabilizer surfaces. Typical parts are bulkhead, bracket, frame, frame tube, plate, etc.</t>
  </si>
  <si>
    <t>For general reports of fuselage structure defects which affect two or more related parts or are reported with insufficient information to file in a more specific JASC 5300 series code. Use of this code should be avoided if possible.</t>
  </si>
  <si>
    <t>For reports of the main fuselage frames. The associated attach fittings are covered in JASC code 5320.</t>
  </si>
  <si>
    <t>For reports of the main fuselage bulkheads and the associated attach fittings.</t>
  </si>
  <si>
    <t>For reports of the main fuselage longerons/stringers.</t>
  </si>
  <si>
    <t>For reports of the main fuselage keel beams.</t>
  </si>
  <si>
    <t>For reports of the main fuselage floor beams.</t>
  </si>
  <si>
    <t>For reports of miscellaneous structure on the main fuselage structure which aids in the support of the primary structure. Includes such items as brackets, channels, stiffeners, clips, doublers, etc. Does not include movable partitions which are covered in</t>
  </si>
  <si>
    <t>For reports of the interior floor panels within the main fuselage structure.</t>
  </si>
  <si>
    <t>For reports of the internal mounting structure which aids in the support of the fuselage structure.</t>
  </si>
  <si>
    <t>For reports of the internal stairs which are part of the fuselage structure.</t>
  </si>
  <si>
    <t>For reports of the fixed partitions which are part of the fuselage structure.</t>
  </si>
  <si>
    <t>For reports of the exterior covering of the fuselage including access covers.</t>
  </si>
  <si>
    <t>For reports of the fittings on the fuselage used for the attachment of doors, wings, stabilizers, landing gear, engine and rotor pylons, and the support of equipment within the fuselage. For reports of fuselage attach fittings that can not be specifically</t>
  </si>
  <si>
    <t>For reports of the fittings on the fuselage used for the attachment of the wings.</t>
  </si>
  <si>
    <t>For reports of the fittings on the fuselage used for the attachment of the stabilizers</t>
  </si>
  <si>
    <t>For reports of the fittings on the fuselage used for the attachment of the landing gear.</t>
  </si>
  <si>
    <t>For reports of the fittings on the fuselage used for the attachment of the doors.</t>
  </si>
  <si>
    <t>For reports of the fittings on the fuselage used for the attachment of equipment.</t>
  </si>
  <si>
    <t>For reports of the fittings on the fuselage used for the attachment of the powerplant. (i.e., the center engine on tri-engine airplanes).</t>
  </si>
  <si>
    <t>For reports of the fittings on the fuselage used for the attachment of seats and cargo restraint mechanisms.</t>
  </si>
  <si>
    <t>For reports of all fixed and removable aerodynamic fairings between the fuselage and wing/flap/empennage/pylon/nacelle attach points, tail cones and radomes. Also includes the fairings on rotorcraft tail cones. Typical parts are tail, radome, fairing, sti</t>
  </si>
  <si>
    <t>For reports indicating a problem with wiring specific to the Fuselage System.??????</t>
  </si>
  <si>
    <t>For reports of structural units and associated components and members which furnish a means of mounting and housing the powerplant or rotor assembly. Includes the structure of powerplant cowling inclusive of the structural portion of the inlet whether or</t>
  </si>
  <si>
    <t>For reports of the structure which houses and supports powerplants. Includes the firewall and all structure aft on multi-engine aircraft and firewalls on single engine aircraft. Does not include engine mounting or cowling.</t>
  </si>
  <si>
    <t>For reports pertaining to the main frame, spar, or rib structure on the nacelles or pylons.</t>
  </si>
  <si>
    <t>For reports pertaining to the bulkhead or firewall structure on the nacelles or pylons which houses and supports the powerplants. Does not include the engine mounting or cowling. Typical parts are firewall, bulkhead, skin, stringer, beam, splice plate, et</t>
  </si>
  <si>
    <t>For reports pertaining to the longeron or stringer structure on the nacelles or pylons.</t>
  </si>
  <si>
    <t>For reports pertaining to the plates or skins on the nacelles or pylons.</t>
  </si>
  <si>
    <t>For reports on the fittings on the nacelles/pylons used for the attachment to its connecting structure, powerplant, thrust reverser, and for the support of equipment within the</t>
  </si>
  <si>
    <t>For reports of miscellaneous structure on the nacelle/pylon structure which aids in the support of the primary structure. Includes such items as brackets, channels, stiffeners, doublers, clips, etc.</t>
  </si>
  <si>
    <t>For reports indicating a problem with wiring specific to the Nacelle/Pylon System.</t>
  </si>
  <si>
    <t>The horizontal and vertical stabilizers include the structure of the elevator and rudder. For general reports of empennage structure which affect two or more surfaces or are reported with insufficient information to file in a more specific JASC 5500 serie</t>
  </si>
  <si>
    <t>For reports pertaining to the structural aspects of horizontal stabilizer and stabilators or canard. Includes fuselage and boom-to-surface attach fittings. Does not include actuating mechanism filed in JASC code 2742.</t>
  </si>
  <si>
    <t>For specific reports of spars/ribs on the horizontal stabilizer.</t>
  </si>
  <si>
    <t>For specific reports of plates/skins on the horizontal stabilizer.</t>
  </si>
  <si>
    <t>For reports pertaining to the structure and attachment of the tab surface mounted on movable stabilizers and stabilators. Includes hinge brackets and bearings/bushings. Does not include the actuating mechanism filed in JASC code 2740. Typical parts are hi</t>
  </si>
  <si>
    <t>For reports of miscellaneous structure on the horizontal stabilizer structure which aids in the support of the primary structure. Includes such items as brackets, channels, stiffeners, doublers, clips, etc.</t>
  </si>
  <si>
    <t>For reports pertaining to the structural aspects of the movable airfoil hinged to the horizontal stabilizer for longitudinal control. Includes the "ruddervator" on V-tail aircraft and balance weights. Does not include the stabilator structure which is fil</t>
  </si>
  <si>
    <t>For specific reports of spars/ribs on the elevator.</t>
  </si>
  <si>
    <t>For specific reports of plates/skins on the elevator.</t>
  </si>
  <si>
    <t>For reports pertaining to the structure of elevator trim surfaces hinged to elevators and "ruddervators." Includes hinge fittings and associated bearings and bolts. Does not include actuating mechanism filed in JASC code 2731.</t>
  </si>
  <si>
    <t>For reports of miscellaneous structure on the elevator structure which aids in the support of the primary structure. Includes such items as brackets, channels, stiffeners, doublers, clips, etc.</t>
  </si>
  <si>
    <t>The structural aspects of the fixed vertical surface attached to the fuselage including the dorsal fin.</t>
  </si>
  <si>
    <t>For specific reports of spars or ribs on the vertical stabilizer.</t>
  </si>
  <si>
    <t>For specific reports of plates or skins on the vertical stabilizer.</t>
  </si>
  <si>
    <t>For reports pertaining to the ventral structure and skin of the ventral fin mounted on the lower, aft fuselage for added directional stability. Typical parts are skin, rib, rivet, and miscellaneous parts, etc.</t>
  </si>
  <si>
    <t>For reports of miscellaneous structure on the vertical stabilizer structure which aids in the support of the primary structure. Includes such items as brackets, channels, stiffeners, doublers, clips, etc.</t>
  </si>
  <si>
    <t>For reports pertaining to the structural aspects of the vertical airfoil hinged to the vertical stabilizer. Does not include the actuators, actuator mechanism or mounting which are filed in JASC code 2720. Typical parts are hinge, hinge fittings, bearing,</t>
  </si>
  <si>
    <t>For specific reports pertaining to spars or ribs on the rudder structure.</t>
  </si>
  <si>
    <t>For specific reports pertaining to plates or skins on the rudder structure.</t>
  </si>
  <si>
    <t>For reports pertaining to the structure of the movable surface hinged to the rudder surface for directional trim. Typical parts are skin, hinge fitting, spar, rib. The actuating mechanism is filed in JASC code 2720.</t>
  </si>
  <si>
    <t>For reports of miscellaneous structure on the rudder structure which aids in the support of the primary structure. Includes such items as brackets, channels, stiffeners, doublers, clips, etc.</t>
  </si>
  <si>
    <t>For miscellaneous reports of fittings on the empennage structure which are used for the support of the flight control, but are not specifically addressed in JASC codes 5551 through 5554.</t>
  </si>
  <si>
    <t>For specific reports pertaining to the fittings on the horizontal stabilizer which are used to support equipment within the structure.</t>
  </si>
  <si>
    <t>For specific reports pertaining to the fittings on the elevator or elevator tab which are used to support equipment within the structure.</t>
  </si>
  <si>
    <t>For specific reports pertaining to the fittings on the vertical stabilizer which are used to support equipment within the structure.</t>
  </si>
  <si>
    <t>For specific reports pertaining to the fittings on the rudder or rudder tab, which are used to support equipment within the structure.</t>
  </si>
  <si>
    <t>For reports indicating a problem with wiring specific to the Stabilizer Systems.</t>
  </si>
  <si>
    <t>For reports pertaining to the fuselage and crew compartment windows inclusive of windshields. For reports of cockpit and cabin window or windshield defects reported with insufficient information to file in a specific JASC 5600 series code.</t>
  </si>
  <si>
    <t>For reports of all cockpit windows, cockpit overhead canopies, observation windows, and windshield panels in the flight compartment. Includes attachment and sliding feature of sliding windows. For cockpit windows including the breakage of electrically hea</t>
  </si>
  <si>
    <t>For reports of cabin mounted windows in the passenger compartments. Includes the inner and outer windows, frame attaching hardware, picture windows. Does not include the windows in the escape hatches which are filed in JASC code 5220.</t>
  </si>
  <si>
    <t>For reports of windows mounted in doors. Does not include emergency exit windows which are filed in JASC code 5220.</t>
  </si>
  <si>
    <t>For windows used for examining compartments and equipment in and about the aircraft such as door latches, and cargo bays.</t>
  </si>
  <si>
    <t>For reports indicating a problem with wiring specific to the Window System.</t>
  </si>
  <si>
    <t>For reports pertaining to the center wing and outer wing structural units and associated components and members which support the aircraft in flight. This code should be used for general reports of the primary wing structure.</t>
  </si>
  <si>
    <t>For general reports of wing structure defects which affect two or more related parts or are reported with insufficient information to file in a more specific 5700 JASC code. Does not include reports pertaining to fuel tank sealing which are filed in JASC</t>
  </si>
  <si>
    <t>For reports pertaining to the spar in the wing structure.</t>
  </si>
  <si>
    <t>For reports pertaining to the ribs/bulkhead in the wing structure.</t>
  </si>
  <si>
    <t>For reports pertaining to the longerons or stringers in the wing structure.</t>
  </si>
  <si>
    <t>For reports pertaining to the center wing box structure.</t>
  </si>
  <si>
    <t>For reports of the auxiliary or miscellaneous wing structure. Includes the secondary items used for attachment. Does not include reports for plates or skins. Typical parts are wing tip, clips, brackets, channels, angles, stiffeners, doublers, etc.</t>
  </si>
  <si>
    <t>For reports of the exterior covering of the wing including the access covers, tip tank fillets, or fairings. Includes the leading edge and trailing edge skin and wing mounted fuel compartment panels.</t>
  </si>
  <si>
    <t>The structure on the wing used for the attachment of fuselage, nacelle or pylon, and landing gear to the wing and for the support of equipment within the wing. Use this code for reports of wing attachments that can not be specifically identified in JASC c</t>
  </si>
  <si>
    <t>The fittings on the wing used for attachment to the fuselage structure.</t>
  </si>
  <si>
    <t>The fittings on the wing used for attachment to the nacelle/pylon.</t>
  </si>
  <si>
    <t>The fittings on the wing used for attachment to the landing gear.</t>
  </si>
  <si>
    <t>The fittings on the wing used for attachment to the control surface.</t>
  </si>
  <si>
    <t>For reports of a general nature involving the control surfaces which are attached to the wing.</t>
  </si>
  <si>
    <t>For reports pertaining to the structural aspects of the aileron mounted on the trailing edge of wing. Includes hinges, balance weights. Does not include operating mechanism which causes the surface to move which is filed in JASC code 2710. Typical parts a</t>
  </si>
  <si>
    <t>For reports pertaining to the structural aspects of the surface mounted at the trailing edge of the aileron for lateral trim. Does not include the operating mechanism filed in JASC code 2711. Typical parts are spar, skin, hinge, bracket, bolt, bearing, bu</t>
  </si>
  <si>
    <t>For reports pertaining to the structural aspects of the flap surface mounted on the trailing edge of the wing (includes fore, mid, and aft segments). Does not include the operating mechanism such as the actuators, brackets, hydraulic or electric motors. T</t>
  </si>
  <si>
    <t>For reports pertaining to the structural aspects of the wing leading edge device control surface. Includes hinge, brackets, bolts but does not include actuators or actuator mounting brackets which are filed in JASC code 2782. Typical parts are skin, rib,</t>
  </si>
  <si>
    <t>For reports pertaining to the structural aspects of the movable surface on the upper surface of the wing for drag and lift reducing functions. Does not include operating mechanism such as actuators, hoses, lines which are filed in JASC codes 2760 and 2761</t>
  </si>
  <si>
    <t>For reports indicating a problem with wiring specific to the Wing Systems.</t>
  </si>
  <si>
    <t>The complete mechanical or electrical propeller, governor, alternators, pumps, motors those units and components external to or integral with the engine used to control the propeller blade angle. Includes the propulsor duct assemblies, aerodynamic fairing</t>
  </si>
  <si>
    <t>For reports of propeller assembly malfunctions excluding controlling aspects, with insufficient information to file in a more specific JASC 6100 series code, or for conditions which affect two or more parts of the propeller such as hub and blades. Include</t>
  </si>
  <si>
    <t>For reports of blade defects other than deice boots. Includes retaining clamps and blade pitch change actuating mechanism which rotates with the propeller. Typical parts are blade, clamp, link, motor, counterweight, bearing, etc.</t>
  </si>
  <si>
    <t>For reports of defective deice/anti-ice system parts on the rotating parts of the propeller such as blades or spinner. Does not include the power source, controls or other non-rotating system parts in JASC code 3060. Typical parts are boot, cuff, heat ele</t>
  </si>
  <si>
    <t>For reports of defective propeller spinner assemblies. Typical parts are shell, backplate, bulkhead, rivets, screw, nut plate, brackets, etc.</t>
  </si>
  <si>
    <t>For reports of defective hubs which house and support the rotating blades. Includes the dome, but not the blade actuating mechanism filed in JASC code 6111 or the attachment to engine flange in JASC code 6110.</t>
  </si>
  <si>
    <t>For general reports of propeller speed controlling other than the governor unit or the synchronizer. Includes the controlling systems of propellers regardless of the propeller type. (Includes propeller regulator, negative torque switch, and the rigging me</t>
  </si>
  <si>
    <t>The unit which controls the synchronization of propellers on multi-engine aircraft. Typical parts are synchronizer actuator, computer, synchrophaser, control unit, etc.</t>
  </si>
  <si>
    <t>The unit which controls the propeller blade angle, but is limited to parts in and on the governor. Does not include airframe furnished control linkage from the cockpit which is filed in JASC code 6120. The component make and model should be included in th</t>
  </si>
  <si>
    <t>The component and parts which store and deliver an energy charge for propeller feathering and unfeathering. Includes the pump and associated motor, switch, circuitry and plumbing which provides the force for feathering the propeller blades for stopping th</t>
  </si>
  <si>
    <t>The system components and parts which decrease run-down time or stop propeller rotation during engine power off conditions. This code is applicable to turboprop engines.</t>
  </si>
  <si>
    <t>The system components and parts which indicates the operation or activation of propeller systems. Typical parts are switch, lamp, connector, harness, indicator, etc.</t>
  </si>
  <si>
    <t>For reports indicating a problem with wiring specific to the Propeller/Propulsor Systems.</t>
  </si>
  <si>
    <t>For general reports of rotorcraft main rotor systems with insufficient information to file in a more specific JASC 6200 series code. Excessive use of this code should be avoided if possible.</t>
  </si>
  <si>
    <t>For reports of defective blades including attachment to the rotor head and heating mats on the blades for anti-icing. Also includes tilt rotor blades. Does not include the anti-icing system which is filed in JASC code 3060, or the rotor head which is file</t>
  </si>
  <si>
    <t>The rotating assembly which supports the main rotor blades including blade folding system. Includes the swashplate if it is an integral part of the mast head assembly. Also includes the head mechanism on tilt rotor aircraft. Typical parts are sleeve, spin</t>
  </si>
  <si>
    <t>The vertical shaft which supports the main rotor head. Typical parts are shaft, bearing, guide, mast, seal, swashplate, etc.</t>
  </si>
  <si>
    <t>The system used to indicate the operation or activation of the main rotor. Includes lights, gauges, switches, wiring, etc.</t>
  </si>
  <si>
    <t>For reports indicating a problem with wiring specific to the Main Rotor System.</t>
  </si>
  <si>
    <t>For general reports of main rotor drive system with insufficient information to file in a more specific JASC sub-system code. Excessive use of this code should be avoided if possible.</t>
  </si>
  <si>
    <t>The drive shaft between the engine and the main gearbox including the clutch and freewheel units (if applicable), and tilt rotor interconnect system. Typical parts are clutch, shaft, coupling, bearing, boot, seal, sync shaft, pulley, pulley bracket, belt,</t>
  </si>
  <si>
    <t>The component which transmits engine power to rotary motion in the main rotor mast. Includes mechanical power take-off and accessory drives but does not include the accessories such as hydraulic pumps and alternators. Includes gearbox lubricating system.</t>
  </si>
  <si>
    <t>The system which reduces rundown time or stops rotor rotation during engine power off conditions. Typical parts are brake, caliper, lining, seal, check valve, etc.</t>
  </si>
  <si>
    <t>The component which provides a cooling air flow to the rotorcraft piston engine cylinders, oil coolers, etc. Typical parts are fan, shroud, blade, impeller, duct, drive belt, stator, etc.</t>
  </si>
  <si>
    <t>The suspension system for the transmission mounting in airframe. Typical parts are suspension bars, isolation mount, etc.</t>
  </si>
  <si>
    <t>The indicators, sensors/transmitters and associated systems which indicate operation or activation of rotor systems. Typical parts are tachometer, transmitter, circuit breaker, wiring harness, light, switch, indicator, needle, etc.</t>
  </si>
  <si>
    <t>For reports indicating a problem with wiring specific to the Main Rotor Drive System.</t>
  </si>
  <si>
    <t>For general reports of the rotorcraft tail rotor system reported with insufficient information to file in a more specific tail rotor system. Avoid excessive use of this code if possible.</t>
  </si>
  <si>
    <t>For reports of defective tail rotor blades including heating mats for anti-icing but not the anti-icing system in JASC code 3060. Also includes attachment to rotor head. Typical parts are blade, attach bolt, etc.</t>
  </si>
  <si>
    <t>The rotating assembly which supports the tail rotor blades. Does not include the controlling aspects which are filed in JASC code 6720. Typical parts are trunnion, fairing, damper plate, shaft, hub, etc.</t>
  </si>
  <si>
    <t>The indicators, sensors, transmitters, and associated systems which indicates operation or activation of the tail rotor system.</t>
  </si>
  <si>
    <t>For reports indicating a problem with wiring specific to the Tail Rotor System.</t>
  </si>
  <si>
    <t>For general reports of the tail rotor drive system reported with insufficient information to file in a more specific tail rotor drive system. Avoid excessive use of this code if possible.</t>
  </si>
  <si>
    <t>The shafts, flexible couplings and bearings, etc., from the main rotor transmission to the tail rotor assembly. Typical parts shaft, coupling, bearing, hanger, etc.</t>
  </si>
  <si>
    <t>The gearboxes which transmit engine power to the tail rotor. Includes intermediate gearboxes. Typical parts are case, seal, box, gear, spider gear, gearbox cowling and fairing, etc.</t>
  </si>
  <si>
    <t>The indicators, sensors, transmitters, and associated systems which indicates operation or activation of the tail rotor drive system.</t>
  </si>
  <si>
    <t>For reports indicating a problem with wiring specific to the Tail Rotor Drive System.</t>
  </si>
  <si>
    <t>For general reports of rotorcraft control systems with insufficient information to file in a more specific 6700 JASC series code; or for reports which affect both main and tail rotor control systems. Avoid excessive use of this code if possible.</t>
  </si>
  <si>
    <t>The system components and parts other than the servo control system which control and indicates the attitude or the angle of attack of the main rotor blades. Typical parts are collective pitch lever, cyclic pitch stick, coupling and mixing units, and posi</t>
  </si>
  <si>
    <t>The system components and parts of the tilt rotor control system which controls the attitude of the aircraft by rotating the dual main rotor assembly through a 90-degree position. The zero or vertical position allows vertical takeoff and landing of the ai</t>
  </si>
  <si>
    <t>The components and system parts which control movement about the vertical axis. The directional control may be accomplished by changing the tail rotor blade angle, or by directed compressed air (i.e., NOTAR systems). Includes tail rotor control pedals, ca</t>
  </si>
  <si>
    <t>The system which ensures distribution of mechanical or electrical power to the rotor servo-control system. Includes systems used to monitor and indicate operation of the servo control system. Typical parts are pressure relief valves, electro valves, check</t>
  </si>
  <si>
    <t>For reports indicating a problem with wiring specific to the Rotors Flight Control System.</t>
  </si>
  <si>
    <t>For general reports concerning the powerplant package. Avoid the use of this code if enough information is provided to file in a more specific JASC 7100 series code.</t>
  </si>
  <si>
    <t>The enclosure which houses engines for drag reducing and cooling. Includes attachment, structure and access doors. Does not include engine cylinder baffles of fire seals. Typical parts are latch, fastener, lockpin, hook, skin, nose cap, stud, access door,</t>
  </si>
  <si>
    <t>The flaps mounted in engine cowling for increased cooling air flow. Also includes the component which electrically or hydraulically actuates the cowl flaps. Typical parts are actuator, piston, seal, hinge bracket, skin, doubler, rod, rod end, lever, rivet</t>
  </si>
  <si>
    <t>For reports of baffles which direct cooling air flow to the engine cylinders and accessories. Does not include cylinder baffles certificated with the engine which are filed in JASC code 8530. Typical parts are baffle, shield, bracket, shroud, cooling duct</t>
  </si>
  <si>
    <t>The structural framework which supports the engine on the nacelle, firewall or pylon. Typical parts are mount, bracket, fitting, shock mount, bolt, isolator, hanger, etc.</t>
  </si>
  <si>
    <t>The fire-resistant partitions and seals mounted on or about the power package to isolate areas subject to fire. Does not include firewalls which are filed in JASC code 5412. Typical parts are shroud, bracket, etc.</t>
  </si>
  <si>
    <t>The portion of the powerplant system which directs airflow to the engine. Does not include integral structure with the airframe, which shall be included in the applicable structures JASC chapter. Typical parts are carburetor air heat doors, alternate air</t>
  </si>
  <si>
    <t>The components and manifold assemblies which are used to drain off excess fluids from the powerplant and its accessories. Includes components that are integral parts of, or fitted to the powerplant cowling. Typical parts are drain line, manifold, flame ar</t>
  </si>
  <si>
    <t>For reports indicating a problem with wiring specific to the Powerplant System.</t>
  </si>
  <si>
    <t>The units and components which are used to induce and convert fuel-air mixture into power, and transmit power to the propeller shaft (if any) and accessory drives. Full identification of the powerplant is required in all reports in JASC series codes 7200</t>
  </si>
  <si>
    <t>For reports pertaining to reduction gears, combining gearboxes, propeller drive shafts, and helicopter rotor shafts, which are used to transfer power from turboprop and turboshaft engines, to the propeller or helicopter rotor. Do not use this code for acc</t>
  </si>
  <si>
    <t>The engine section through which air enters the compressor section. Typical parts are inlet case, inlet cone, inlet screen, guide vane, inlet scroll, etc.</t>
  </si>
  <si>
    <t>The engine section where incoming air is compressed. Includes the operation of variable stator blades, linkage to the various valves and sense lines. Typical parts are case, the rotating portion of the compressor, lines, fan blades, disc, bearing, seal, m</t>
  </si>
  <si>
    <t>The engine section in which fuel and air are mixed and burned. Typical parts are case, burner can, liner, vane ring, etc.</t>
  </si>
  <si>
    <t>The engine section which contains the turbine disc and associated nozzles and cases. Typical parts are case, disc, blade, nozzle, bearing, bearing cover, power turbine, shaft, tie bolts, seals, etc.</t>
  </si>
  <si>
    <t>The engine mounted gearbox which provides mechanical power takeoffs to drive accessories such as pumps, generators, chip detectors. Does not include the remote gearboxes which are filed in JASC code 8300.</t>
  </si>
  <si>
    <t>The system components and parts which provide lubricating oil pressure, circulation and scavenging throughout the engine. Does not include externally mounted storage tanks filed in JASC code 7910, coolers in JASC code 7921, or connecting lines in JASC cod</t>
  </si>
  <si>
    <t>For the non-rotating portion of engine air flow ducting for the prime purpose of adding to engine thrust of turbo-jet engines. Does not include the rotating components such as blades. Typical parts are duct, skin, duct segment, etc.</t>
  </si>
  <si>
    <t>For reports indicating a problem with wiring specific to the Turbine Engine System.</t>
  </si>
  <si>
    <t>For general reports of turbine or reciprocating engine fuel systems with insufficient information to file in a more specific JASC 7300 series code.</t>
  </si>
  <si>
    <t>For components and parts of the engine fuel system from the main quick disconnect fitting or airframe fuel system strainer to the fuel control unit. Does not include the controlling or metering aspects filed in JASC code 7322, or the primer systems in JAS</t>
  </si>
  <si>
    <t>The unit in which aircraft fuel flows to cool the turbine engine lubricating oil. Does not include the connecting lines.</t>
  </si>
  <si>
    <t>The unit which heats fuel flowing to the engine to prevent freezing of entrapped water. Does not include connecting lines or the heat source.</t>
  </si>
  <si>
    <t>The unit which injects metered fuel into piston engine cylinders and burner cans in turbine engines.</t>
  </si>
  <si>
    <t>For reports pertaining to engine fuel pumps. Typical parts are housing, spring, rocker, pump, diaphragm, shaft, seal, relief valve, regulator, coupling, etc.</t>
  </si>
  <si>
    <t>The system components or parts other than the fuel control, amplifier, computer, carburetor and indication systems which control and deliver metered fuel/air to engine cylinders or turbine engine burner cans. Typical parts are sense line, power and drain</t>
  </si>
  <si>
    <t>The components which electronically control metered fuel flow under infinite temperature, altitude, and barometric pressure conditions. This code is also to be used for turbine engines which utilize electronic and non-electronic fuel controls. Typical par</t>
  </si>
  <si>
    <t>The component which meters fuel/air mixture for engine combustion on reciprocating engines. This code is to be used for fuel injection systems, carburetor systems or other mechanical fuel metering devices reciprocating engine. The typical parts are carbur</t>
  </si>
  <si>
    <t>The component which controls the RPM of turbine engines. Typical parts are governor, shaft, overspeed limiter, topping governor, etc.</t>
  </si>
  <si>
    <t>The unit in metered fuel lines which directs fuel to individual cylinders or burner cans.</t>
  </si>
  <si>
    <t>For reports of fuel temperature, flow rate, or pressure indicating and warning systems other than the indicators, sensors, and transmitters. Typical parts are line, hose, lamp, bulb, wiring harness, circuit breaker, etc.</t>
  </si>
  <si>
    <t>The instrument which indicates the flow rate of metered fuel to the engine. Does not include the transmitter. Typical parts are indicator, power supply, needle, dial, etc.</t>
  </si>
  <si>
    <t>The instrument which indicates the pressure of fuel at the fuel control/carburetor as provided by the engine driven or motor driven pumps. Includes the pressure warning indicating lamps. Typical parts are indicator, bourdon tube, diaphragm, needle, case,</t>
  </si>
  <si>
    <t>The unit and associated circuitry and parts which senses and transmits the rate of fuel flow to the cockpit indicator. Typical parts are transmitter, sensor, fitting, connector, transducer, etc.</t>
  </si>
  <si>
    <t>The units which sense and transmit to the cockpit indicator or indicator lamps, the pressure of fuel available at the engine fuel control/carburetor. Includes pressure switch and circuitry for warning indication. Typical parts are transducer, transmitter,</t>
  </si>
  <si>
    <t>For reports indicating a problem with wiring specific to the Engine Fuel System.</t>
  </si>
  <si>
    <t>For general reports of ignition problems with insufficient information to file in a more specific JASC 7400 series code.</t>
  </si>
  <si>
    <t>The units and components which generate, control, furnish or distribute an electrical current to ignite the fuel air mixture in cylinders of reciprocating engines or in the combustion chambers or thrust augmentors of turbine engines.</t>
  </si>
  <si>
    <t>For reports of magneto coils used on select engines such as the Pratt &amp; Whitney (PWA), Model R2800, to generate a low tension voltage to high tension voltage coil mounted at each engine cylinder. Not generally used on modern light aircraft reciprocating e</t>
  </si>
  <si>
    <t>The unit used with turbine engine ignition systems for starting engines. Typical parts are exciter box, bracket, relay. The component make and model should be included.</t>
  </si>
  <si>
    <t>The unit which provides a high tension spark to reciprocating engine spark plugs for starting.</t>
  </si>
  <si>
    <t>The components which generate and distribute a high voltage to spark plugs in reciprocating engines for fuel/air combustion. Typical parts are coil, breaker points, gear, bearing, contact finger, distributor block, frame, impulse coupling, condenser, roto</t>
  </si>
  <si>
    <t>The high tension insulated wiring from the magneto to the spark plug in reciprocating engines which provides a spark for combustion. For turbine engine, the high tension leads to burner can igniters for used for starting. Typical parts are lead, shielding</t>
  </si>
  <si>
    <t>The part which provides the spark in the reciprocating engine cylinders or combustion chamber of turbine engines.</t>
  </si>
  <si>
    <t>The unit which provides a means of rendering the ignition power supply (magneto) inoperative. Also used to direct electrical current to the magneto switch. Does not include engine cranking which is covered in JASC code 8010. Typical parts are start button</t>
  </si>
  <si>
    <t>For reports indicating a problem with wiring specific to the Ignition System.</t>
  </si>
  <si>
    <t>For general reports of turbine engine compressor bleed air systems used to control the flow of air through the engine, cooling air systems, and heated air for engine anti-icing reported with insufficient information to file in a more specific JASC 7500 se</t>
  </si>
  <si>
    <t>The engine system components and parts used to eliminate and prevent the formation of ice. Includes the control valve and associated actuator, switch and circuitry which controls the flow of turbine engine compressor bleed air to the engine anti-icing sys</t>
  </si>
  <si>
    <t>The portion of the engine compressor bleed air system which is used to ventilate engine compartments and accessories. Does not include the engine bleed control valve which is filed in JASC code 7532. Typical parts are jet pumps, vortex generators, valve,</t>
  </si>
  <si>
    <t>The system except valve and governor which controls the flow of air through turbine engines. Typical parts are sense line, fittings, cables, sense line filter, speed sense valve, etc.</t>
  </si>
  <si>
    <t>The unit controlling relative position of the compressor bleed valve in turbine engines for air flow control.</t>
  </si>
  <si>
    <t>The component which releases air from turbine engine compressor sections for air flow control. Typical parts are bleed valve, actuator, check valve, etc.</t>
  </si>
  <si>
    <t>The systems which indicate temperature, pressure, control positions and warning indications of turbine engine compressor bleed air systems in turbine engines. Typical parts are transmitter, sensor, indicator, lamp, pressure switch, etc.</t>
  </si>
  <si>
    <t>For reports indicating a problem with wiring specific to the Engine Bleed Air System.</t>
  </si>
  <si>
    <t>The controls which govern the operation of the engine. Includes units and components which are interconnected for emergency shutdown. For turboprop engines, includes linkages and controls to the coordinator or equivalent to the propeller governor, fuel co</t>
  </si>
  <si>
    <t>The components providing for engine synchronization in multi-engine aircraft.</t>
  </si>
  <si>
    <t>The control for adjusting fuel-air mixture in piston engines. Includes linkage from the cockpit lever to the carburetor or fuel injector servo but does not include the arm on mixture control shafts. Typical parts are cable, rod, bellcrank, rod end, housin</t>
  </si>
  <si>
    <t>The system which provides for control of carburetor or fuel injectors on piston engines; fuel controls or coordinator on turbine engines; and propeller regulator turboprop engines. Typical parts are cable, rod, rod end, bellcrank, bracket, clamp, actuator</t>
  </si>
  <si>
    <t>The system which provides for rapid, complete shutoff of combustible fluids to the engine compartments during emergency procedures. Typical parts are cable, actuator, switch, lever, etc.</t>
  </si>
  <si>
    <t>For reports indicating a problem with wiring specific to the Engine Control System.</t>
  </si>
  <si>
    <t>For general reports of engine indicating system discrepancies with insufficient information to file in a more specific JASC 7700 series code. This code is also used for reports with multiple engine indications.</t>
  </si>
  <si>
    <t>For power indicating systems which directly or indirectly indicates power or thrust (i.e., brake mean effective pressure {BMEP}, engine pressure ratio {EPR}, RPM, etc.) but is not covered in JASC codes 7711 through 7722.</t>
  </si>
  <si>
    <t>The system which sense, measures, and indicates the engine pressure ratio (EPR) of an turbine engine. The system measures the difference between the compressor inlet pressure and the turbine discharge pressure. Typical parts are sensor, transducer, transm</t>
  </si>
  <si>
    <t>The system that senses and measures brake mean effective pressure (BMEP) or engine torque in turbo-prop and piston engines. Does not include internal parts which are type certificated with the engine. Typical parts are indicator, line, sensor, transmitter</t>
  </si>
  <si>
    <t>The reciprocating engine manifold pressure (MP) indicating system including the indicator and sensor. Typical parts are lines, hoses and fittings.</t>
  </si>
  <si>
    <t>The system including the indicator and sensor which indicates engine speed in revolutions per minute (RPM). Typical parts are, cable, connector, tachometer, tachometer generator, N1 indicator.</t>
  </si>
  <si>
    <t>For general reports of the system components and parts which indicate engine temperature with insufficient information to file in a more specific JASC 7700 series code.</t>
  </si>
  <si>
    <t>The instruments which indicates temperature measured at reciprocating engine cylinder heads. Typical parts are indicator, case, dial, needle, thermocouple lead, sensor, and connector, etc.</t>
  </si>
  <si>
    <t>For reports of exhaust gas temperature (EGT) or turbine inlet temperature (TIT) temperature sensing and indicating. Includes the EGT indicators for both reciprocating and turbine engines; and the TIT for turbine engines. Typical parts are wiring, turbine</t>
  </si>
  <si>
    <t>For general reports of reciprocating engine ignition analyzer system problems. Typical parts are the amplifier, wiring harness, and sensor, etc.</t>
  </si>
  <si>
    <t>The unit which interprets and indicates by oscilloscope the condition of ignition systems on reciprocating engines.</t>
  </si>
  <si>
    <t>For general reports of the engine vibration analyzer system indicating to the flight crew unusual engine vibration conditions. Typical parts are connector, harness, indicator, monitor, sensor, amplifier, etc.</t>
  </si>
  <si>
    <t>The portion of the system which is an integrated concept that receives engine operating parameters and transmits them to a central processor for cockpit presentation. Typical parts are the display units, transmitters, receivers, computers, etc.</t>
  </si>
  <si>
    <t>For reports indicating a problem with wiring specific to the Engine Indication System.</t>
  </si>
  <si>
    <t>For general reports of engine exhaust system defects with insufficient information to file in a more specific JASC 7800 series code.</t>
  </si>
  <si>
    <t>That portion of the system which collects the exhaust gases from the cylinders, turbines, or turbochargers and conducts them overboard. Includes variable vanes, or nacelle tailpipes used on turboprop powered aircraft and turbo-shaft powered rotorcraft. Ty</t>
  </si>
  <si>
    <t>For general reports of muffler system defects. The component used on reciprocating engines to reduce engine exhaust noise. Does not include the shroud over the muffler used to collect heated fresh air for cabin and carburetor heat filed in JASC code 2140.</t>
  </si>
  <si>
    <t>The airframe furnished system and components mounted at turbo-jet engine exhaust tailpipes, or turbofan engine variable fan reverser components used to direct engine thrust forward for deceleration. Does not include the engine tailpipe. Typical parts are</t>
  </si>
  <si>
    <t>For reports indicating a problem with wiring specific to the Engine Exhaust System</t>
  </si>
  <si>
    <t>For general reports of system units external to the engine which store and deliver engine lubricating oil to and from both turbine and reciprocating engines with insufficient information to file in a more specific JASC 7900 series code.</t>
  </si>
  <si>
    <t>The engine oil storage tank furnished by the airframe manufacturer. Includes attached parts such as filler caps, mount brackets, but excludes engine manufacturer furnished tanks, quantity indication systems, and distribution lines. Typical parts are tank,</t>
  </si>
  <si>
    <t>The external oil system which distributes engine lubricating oil from the storage tanks to and from the engine. Does not include externally mounted units such as oil coolers, oil filters, shutoff valves. Typical parts are line, hose, coupling, fitting, cl</t>
  </si>
  <si>
    <t>The component and associated parts that cools engine lubricating oil. Includes brackets, outlet doors, scoops, ducts and louvers, but excludes the temperature regulator. Typical parts are cooler, duct, scoop, door, door actuator, etc.</t>
  </si>
  <si>
    <t>The unit which is mounted on the airframe oil cooler or the engine for controlling engine lubricating oil temperature. Typical parts are thermostat, thermal valve, regulator, etc.</t>
  </si>
  <si>
    <t>The component and associated controls which stop the flow of lubricating oil to the engine for emergency purposes.</t>
  </si>
  <si>
    <t>For general reports of engine oil pressure, temperature and quantity and those reports with insufficient information to file in a more specific JASC 7900 series code. Includes oil filter bypass switch, chip detector light, indicators, etc.</t>
  </si>
  <si>
    <t>The instrument or warning lamp which indicates, senses, or transmits the pressure of engine lubricating oil available at the engine or when the pressure is improper for the conditions. This code is also used for discrepancies invloving oil pressure regula</t>
  </si>
  <si>
    <t>The instrument or warning lamp which senses or indicates the quantity of oil in supply tanks or warns of an insufficient quantity. Typical parts are transmitter, indicator, case, lamp, etc.</t>
  </si>
  <si>
    <t>The instrument which senses and indicates temperature of engine oil. Typical parts are sensor, temperature bulb, case, indicator, needle, dial, etc.</t>
  </si>
  <si>
    <t>For reports indicating a problem with wiring specific to the Engine Oil System.</t>
  </si>
  <si>
    <t>The units, components and associated systems used for starting the engine. Includes electrical, inertia air or other starter systems. Does not include ignition systems which are covered in JASC Chapter 74, IGNITION.</t>
  </si>
  <si>
    <t>The portion of the system which is used to perform the cranking functions of the starting operation. Typical parts are plumbing, valve, wiring, start switch, relay, etc.</t>
  </si>
  <si>
    <t>The component used for starting the engines. Includes parts which are separated from the engine during starter removals, but does not include parts within the engine. Does not include the starter-generator which is filed in JASC code 2435. Typical parts a</t>
  </si>
  <si>
    <t>The valves and controls used for starting engines.</t>
  </si>
  <si>
    <t>For reports indicating a problem with wiring specific to the Engine Starting System.</t>
  </si>
  <si>
    <t>For reports of exhaust turbine systems for reciprocating engines. Includes power recovery turbine assemblies and turbocharger units when external to the engine.</t>
  </si>
  <si>
    <t>The turbines which extract energy from the exhaust gases and are coupled to the crankshaft on reciprocating engines. Includes the power recovery turbine unit when external to the engine. The drive shaft, coupling, and gears are filed in JASC code 8540.</t>
  </si>
  <si>
    <t>For reports of airframe or engine manufacturer furnished exhaust driven turbocharger systems including the turbocharger unit, density controller and waste gate valve. Does not include the tailpipe. Typical parts are clamp, coupling, rod end, bracket, hose</t>
  </si>
  <si>
    <t>For reports indicating a problem with wiring specific to the Turbocharger System.</t>
  </si>
  <si>
    <t>The system components and parts which inject a water mixture into induction system of turbine and reciprocating engines. Typical parts are pump, switch, tank, valve, etc.</t>
  </si>
  <si>
    <t>For reports indicating a problem with wiring specific to the Water Injkection System.</t>
  </si>
  <si>
    <t>The units and components which are remotely installed and connected to the engine by a drive shaft and which does not include those accessory drives which are bolted to and are immediately adjacent to the engine. The latter item should be filed in JASC co</t>
  </si>
  <si>
    <t>For reports indicating a problem with wiring specific to the Accessory Gearbox.</t>
  </si>
  <si>
    <t>For general reports concerning reciprocating engine problems reported with insufficient information to file in a more specific JASC 8500 series code. Also for reports without reference to the applicable engine section or system. Typical reports would pert</t>
  </si>
  <si>
    <t>For reports of the piston engine front cases which contain the propeller shaft, reduction gears, and accessory drive. Typical parts are propeller shaft, gear, bearing, bushing, case, seal, pinion gear.</t>
  </si>
  <si>
    <t>The section which contains the crankshaft, cam shaft, tappet guides, valve lifters, connecting rods, drive gears, etc. Does not include the push rods which are filed in the cylinder section in JASC code 8530 or rear case accessory drives. Typical parts ar</t>
  </si>
  <si>
    <t>For reports of engine cylinders and associated parts including the intake pipes and valve push rods/housing. Also includes the cylinder baffles furnished by the engine manufacturer for engine cooling. Does not include the connecting rods or cylinder flang</t>
  </si>
  <si>
    <t>The case or section where accessories and associated engine drives are located. Includes the accessory pads, drives and drive seals but not the accessories. Does not include oil pump, filter or internal lubricating system which are filed in JASC code 8550</t>
  </si>
  <si>
    <t>The components and parts that provide oil pressure and distribute lubricating oil within the engine. Includes the plumbing leading to and from the using external systems and components which utilize engine system oil for operation. Does not include the ex</t>
  </si>
  <si>
    <t>The components and parts of the Supercharger system. Typical parts are case, impeller, rotors, bearings, seals, belts, pulleys or sprockets. Does not include gears in engine rear section.</t>
  </si>
  <si>
    <t>The components and parts that provide cooling liquid to the engine. Includes the plumbing leading to and from the engine. Typical parts are radiator, hoses, pump, drive belt, pulleys, bearings, seals, overflow line, overflow tank, pressure cap, thermostat</t>
  </si>
  <si>
    <t>For reports indicating a problem with wiring specific to the Reciprocating Engine System.</t>
  </si>
  <si>
    <t>Miscellaneous parts that are not associated with an installed aircraft component or system. Use this code when there is insufficient information to file in a more specific code related to miscellaneous hardware.</t>
  </si>
  <si>
    <t>Any aircraft or engine hose or that are not associated a specific aircraft system.</t>
  </si>
  <si>
    <t>Any aircraft or engine electrical connector that is not associated a specific aircraft system.</t>
  </si>
  <si>
    <t>Any aircraft or engine fastener that are not associated a specific aircraft system. Typical parts are generic bolts, nuts, rivets. etc.</t>
  </si>
  <si>
    <t>Any aircraft or engine wiring that is not associated a specific aircraft system.</t>
  </si>
  <si>
    <t>NTSB Findings</t>
  </si>
  <si>
    <t>Explanation</t>
  </si>
  <si>
    <t>Occurrence Rate</t>
  </si>
  <si>
    <t>Potential Effects</t>
  </si>
  <si>
    <t>Severity</t>
  </si>
  <si>
    <t>Severity Distribution</t>
  </si>
  <si>
    <t>Hazard Description</t>
  </si>
  <si>
    <t>1 - Catastrophic</t>
  </si>
  <si>
    <t>2 - Hazardous</t>
  </si>
  <si>
    <t>3 - Major</t>
  </si>
  <si>
    <t>4 - Minor</t>
  </si>
  <si>
    <t>5 - Minimal</t>
  </si>
  <si>
    <t>Hazard Data Source or Rationale</t>
  </si>
  <si>
    <t>Occurrence Data Source or Rationale</t>
  </si>
  <si>
    <t>Conversion Metric</t>
  </si>
  <si>
    <t>Severity Distribution Data Source or Rationale</t>
  </si>
  <si>
    <t>Historic Risk</t>
  </si>
  <si>
    <t>Likelihood</t>
  </si>
  <si>
    <t>Historic</t>
  </si>
  <si>
    <t>Baseline</t>
  </si>
  <si>
    <t>Rationale for Change (if applicable)</t>
  </si>
  <si>
    <t>Baseline Risk</t>
  </si>
  <si>
    <t>Historic
(optional)</t>
  </si>
  <si>
    <t>Baseline
(optional)</t>
  </si>
  <si>
    <t>Initial</t>
  </si>
  <si>
    <t>Initial Risk</t>
  </si>
  <si>
    <t>Residual</t>
  </si>
  <si>
    <t>Residual Risk</t>
  </si>
  <si>
    <t>System State</t>
  </si>
  <si>
    <t>All</t>
  </si>
  <si>
    <t>Flights</t>
  </si>
  <si>
    <t>Flight Hours</t>
  </si>
  <si>
    <t>Operations</t>
  </si>
  <si>
    <t>Revenue Passenger Miles</t>
  </si>
  <si>
    <t>Other</t>
  </si>
  <si>
    <t>Flight Hour Equivalent</t>
  </si>
  <si>
    <t>N/A</t>
  </si>
  <si>
    <t>Damage, Injury</t>
  </si>
  <si>
    <t>Segment</t>
  </si>
  <si>
    <t>General Aviation</t>
  </si>
  <si>
    <t>Commercial Aviation</t>
  </si>
  <si>
    <t>Both GA and Commercial</t>
  </si>
  <si>
    <t>Part 121</t>
  </si>
  <si>
    <t>Part 135 Commuter</t>
  </si>
  <si>
    <t>Part 135 On Demand</t>
  </si>
  <si>
    <t>Part 91</t>
  </si>
  <si>
    <t>Totals</t>
  </si>
  <si>
    <t>Fatal Accident Rate</t>
  </si>
  <si>
    <t>Fatal Accidents per 100K Flight Hours</t>
  </si>
  <si>
    <t>Part 121/135</t>
  </si>
  <si>
    <t>Part 135</t>
  </si>
  <si>
    <t>Total</t>
  </si>
  <si>
    <t>Part 135+91</t>
  </si>
  <si>
    <t>Hull Losses</t>
  </si>
  <si>
    <t>Fatal</t>
  </si>
  <si>
    <t>Aboard</t>
  </si>
  <si>
    <t>Miles</t>
  </si>
  <si>
    <t>Departures</t>
  </si>
  <si>
    <t>Accident / Flt Hr</t>
  </si>
  <si>
    <t>Fatal Accidents / Flt Hr</t>
  </si>
  <si>
    <t>Accidents / Flt Hr</t>
  </si>
  <si>
    <t>All / Flt Hr</t>
  </si>
  <si>
    <t>Fatal / Hr</t>
  </si>
  <si>
    <t>GA</t>
  </si>
  <si>
    <t>15 years</t>
  </si>
  <si>
    <t>Annual:</t>
  </si>
  <si>
    <t>Historic Risk Level</t>
  </si>
  <si>
    <t>Baseline Risk Level</t>
  </si>
  <si>
    <t>Initial Risk Level</t>
  </si>
  <si>
    <t>Residual Risk Level</t>
  </si>
  <si>
    <t>Select below</t>
  </si>
  <si>
    <t>Policy</t>
  </si>
  <si>
    <t>8040.4C</t>
  </si>
  <si>
    <t>left side</t>
  </si>
  <si>
    <t>top</t>
  </si>
  <si>
    <t>baseline</t>
  </si>
  <si>
    <t>5 low</t>
  </si>
  <si>
    <t>4 low</t>
  </si>
  <si>
    <t>3 low</t>
  </si>
  <si>
    <t>2 low</t>
  </si>
  <si>
    <t>1 low</t>
  </si>
  <si>
    <t>5 med</t>
  </si>
  <si>
    <t>4 med</t>
  </si>
  <si>
    <t>3 med</t>
  </si>
  <si>
    <t>2 med</t>
  </si>
  <si>
    <t>1 med</t>
  </si>
  <si>
    <t>5 high</t>
  </si>
  <si>
    <t>4 high</t>
  </si>
  <si>
    <t>3 high</t>
  </si>
  <si>
    <t>2 high</t>
  </si>
  <si>
    <t>1 high</t>
  </si>
  <si>
    <t>Commercial</t>
  </si>
  <si>
    <t>A</t>
  </si>
  <si>
    <t>NAS-wide</t>
  </si>
  <si>
    <t>B</t>
  </si>
  <si>
    <t>C</t>
  </si>
  <si>
    <t>D</t>
  </si>
  <si>
    <t>Iniital</t>
  </si>
  <si>
    <t>E</t>
  </si>
  <si>
    <t>F</t>
  </si>
  <si>
    <t>G</t>
  </si>
  <si>
    <t>5 - minimal</t>
  </si>
  <si>
    <t>4 - minor</t>
  </si>
  <si>
    <t>3 - major</t>
  </si>
  <si>
    <t>2 - hazardous</t>
  </si>
  <si>
    <t>1 - catastrophic</t>
  </si>
  <si>
    <t>cutoffs</t>
  </si>
  <si>
    <t>8040 general</t>
  </si>
  <si>
    <t>8040 commercial</t>
  </si>
  <si>
    <t>ATO SMS</t>
  </si>
  <si>
    <t>high</t>
  </si>
  <si>
    <t>med</t>
  </si>
  <si>
    <t>General</t>
  </si>
  <si>
    <t>Localized</t>
  </si>
  <si>
    <t>Both (All)</t>
  </si>
  <si>
    <t>Both</t>
  </si>
  <si>
    <t>Enter description here</t>
  </si>
  <si>
    <t>Hazards Observed</t>
  </si>
  <si>
    <t>Hazards Expected</t>
  </si>
  <si>
    <t>Risk History (Years)</t>
  </si>
  <si>
    <t>Risk Horizon (Years)</t>
  </si>
  <si>
    <t>Annual Exposure</t>
  </si>
  <si>
    <t>Total Exposure</t>
  </si>
  <si>
    <t>Occurrences Observed</t>
  </si>
  <si>
    <t>Occurrences Expected</t>
  </si>
  <si>
    <t># of Occurrences at Severity Level</t>
  </si>
  <si>
    <t>Severity Level</t>
  </si>
  <si>
    <t>Exposure Data Source or Rationale</t>
  </si>
  <si>
    <t>Conversion Metric Rationale</t>
  </si>
  <si>
    <t>Select a standardized hazard using the drop down menu</t>
  </si>
  <si>
    <t>this field will autopopulate, but can be overwritten with a more precise description of the hazard</t>
  </si>
  <si>
    <t>Choose either GA, Commecial, or Both;  Choose the same on the matrix tab;  If partitioning risk, leave blank</t>
  </si>
  <si>
    <t>choose from the dropdown menu</t>
  </si>
  <si>
    <t>explain what was chosen and why</t>
  </si>
  <si>
    <t>calculated automatically</t>
  </si>
  <si>
    <t>automatically chooses 1 if flight hours selected.  Otherwise, enter manually</t>
  </si>
  <si>
    <t>If other than 1, explain how conversion metric was derived</t>
  </si>
  <si>
    <t>explain how data was obtained or estimated</t>
  </si>
  <si>
    <t>select from drop down list.  Choose up to 4;  last row is a free text field if needed</t>
  </si>
  <si>
    <t>Enter manually for historic risk;  subsequent phases will echo the selection above - update manually as needed</t>
  </si>
  <si>
    <t>Select a number of years;  subsequent fields will echo selection from the previous phase, but can be overwritten as necessary</t>
  </si>
  <si>
    <t>link to BTS data on exposure tab or enter manually;  subsequent phases will echo previous selection but may be overwritten as necessary</t>
  </si>
  <si>
    <t>Enter manually; subsequent phases will echo the previous phase but can be overwritten</t>
  </si>
  <si>
    <t>calculates automatically;  however, in some circumstances, such as an changing hazard rate, manual updates to the calculation may be needed.</t>
  </si>
  <si>
    <t>explain any changes between phases</t>
  </si>
  <si>
    <t>Always the same</t>
  </si>
  <si>
    <t>these are labels only</t>
  </si>
  <si>
    <t>enter historic observations first;  subsequent phases will automatically update these expected values;  however, in some cases, the equations may need to be overwritten manually</t>
  </si>
  <si>
    <t>automatically suggests a severity distribution based on historic data or the observations, depending on sample size.  Can be overwritten as necessary</t>
  </si>
  <si>
    <t>simple calculation</t>
  </si>
  <si>
    <t>automatically determines risk and formats using color</t>
  </si>
  <si>
    <t>manually describe the rationale for the severity distribution</t>
  </si>
  <si>
    <t>Perforamnce Targets</t>
  </si>
  <si>
    <t>Low</t>
  </si>
  <si>
    <t>Expected</t>
  </si>
  <si>
    <t>High</t>
  </si>
  <si>
    <t>Confidence</t>
  </si>
  <si>
    <t>Accident</t>
  </si>
  <si>
    <t>Catastrophic</t>
  </si>
  <si>
    <t>Hazardous</t>
  </si>
  <si>
    <t>Major</t>
  </si>
  <si>
    <t>Minor</t>
  </si>
  <si>
    <t>Minimal</t>
  </si>
  <si>
    <t>Occurrence</t>
  </si>
  <si>
    <t>automatically populates</t>
  </si>
  <si>
    <t>calculate lower margin or import from VAPER</t>
  </si>
  <si>
    <t>enter manually or import from VAPER</t>
  </si>
  <si>
    <t>calculate upper margin or import from VAPER</t>
  </si>
  <si>
    <t>Annual Expected Values</t>
  </si>
  <si>
    <t>Conf</t>
  </si>
  <si>
    <t>Risk Horizon Expected Values</t>
  </si>
  <si>
    <t>Labels only</t>
  </si>
  <si>
    <t>consider highlighting fields that change</t>
  </si>
  <si>
    <t>An alert provided to flight crew, either directly by aircraft systems or indirectly by air traffic controllers.  Includes alerts by airborne systems such as Terrain Awareness and Warning System (TAWS) or Ground Proximity Warning System (GPWS).  Also includes air traffic alerts such as Minimum Safe Altitude warning and Area Proximity Warning</t>
  </si>
  <si>
    <t>Any incident or aircraft accident caused by one or more hazards</t>
  </si>
  <si>
    <t>Any part of an aircraft that is not designed to contact a runway comes into contact with the runway</t>
  </si>
  <si>
    <t>A landing where the maximum design rate of descent is exceeded</t>
  </si>
  <si>
    <t>Landing gear collapses while in contact with the runway</t>
  </si>
  <si>
    <t>Landing with gear retracted or in an abnormal configuration</t>
  </si>
  <si>
    <t>Aircraft rotates such that the nose of the aircraft or propeller comes into contact with the runway</t>
  </si>
  <si>
    <t>Any landing on a surface that is not intended to be used as a runway;  or, any emergency landing on a runway</t>
  </si>
  <si>
    <t>Intentionally landing an aircraft in water other than by aircraft designed for that activity</t>
  </si>
  <si>
    <t>A situation where a glider is unable to sustain altitude due to loss lift due to thermals, terrain, or mountain wave</t>
  </si>
  <si>
    <t>An uncontrolled rolling motion of an aircraft, particularly a helicopter</t>
  </si>
  <si>
    <t>The rear section of an aircraft contacts the runway due to overrotation on takeoff or during the flare before landing</t>
  </si>
  <si>
    <t>Condition when the critical angle of attack is exceeded, causing disruption of airflow over a wing;  spin occurs when aerodynamic stall leads to rotation and rapid descent</t>
  </si>
  <si>
    <t>Aerodynamic condition where a helicopter descends into its own downwash, leading to a loss of lift and control</t>
  </si>
  <si>
    <t>An unintentional deviation from the normal flight parameters that pilots are trained to handle;  the aircraft is not behaving as expected</t>
  </si>
  <si>
    <t>also known as unanticipated yaw, is a phenomenon that occurs when a helicopter's tail rotor is unable to counteract the torque produced by the main rotor, causing an uncommanded and potentially uncontrollable yawing motion</t>
  </si>
  <si>
    <t>helicopter rotor hub (or blade spindle) contacts the main rotor mast during flight</t>
  </si>
  <si>
    <t>the retreating rotor blade, the one moving backward relative to the forward motion of the helicopter, exceeds its critical angle of attack, causing a stall and loss of lift. This can lead to vibrations, a nose-up pitch, and a roll towards the retreating side, potentially leading to a loss of control</t>
  </si>
  <si>
    <t>An alert to a pilot that the aircraft is approaching an aerodynamic stall condition</t>
  </si>
  <si>
    <t>Foreign substance contaminates the fuel</t>
  </si>
  <si>
    <t>All fuel in the aircraft is used</t>
  </si>
  <si>
    <t>Fuel remains in the aircraft, but is not available to the engine</t>
  </si>
  <si>
    <t>Occurrences during, or as a result of, ground handling operations
-Occurrences that occur while servicing, boarding, loading, and deplaning the aircraft
-Occurrences involving boarding and disembarking while a helicopter is hovering
-Deficiencies or issues related to snow, frost, and/or ice removal from aircraft
-Injuries to people from propeller/main rotor/tail rotor/fan blade strikes
-Pushback/powerback/towing events
-Jet Blast and Prop/rotor downwash ground handling occurrences
-Aircraft external preflight configuration errors (e.g., improper loading and improperly secured doors and latches) that lead to subsequent events.
-All parking areas (ramp, gate, tiedowns).
-Operations at aerodromes, heliports, helidecks, and unprepared operating sites
Does NOT Include:
-Collisions while the aircraft is moving under its own power in the gate, ramp, or tiedown area, which are coded as GCOL (except during powerback, which is coded here)</t>
  </si>
  <si>
    <t>A person is struck by an aircraft propeller or rotor</t>
  </si>
  <si>
    <t>A person or other object is affected by the airflow generated by a propeller, rotor, or engine</t>
  </si>
  <si>
    <t>Leak of any substance that could be harmful to people, equipment, or the environment</t>
  </si>
  <si>
    <t>Partial loss of engine power</t>
  </si>
  <si>
    <t>Complete loss of engine power</t>
  </si>
  <si>
    <t>Pilot is unable to visually acquire a horizon or to maintain reference to another object such as an another aircraft in formation</t>
  </si>
  <si>
    <t>Assigned or intended altitude is not maintained</t>
  </si>
  <si>
    <t>The unintended or unauthorized entry of an aircraft into controlled, protected, or special use airspace</t>
  </si>
  <si>
    <t>Assigned or intended course is not maintained</t>
  </si>
  <si>
    <t>Approach to or landing on an unintended or unauthorized surface at an aerodrome;  or, approach or landing to an airport other than the intended destination.  Does not include off-field or emergency landing</t>
  </si>
  <si>
    <t>Some part of the aircraft separates and falls to the ground/water</t>
  </si>
  <si>
    <t>An alert to a pilot that the aircraft is approaching another aircraft or terrain</t>
  </si>
  <si>
    <t>Used in conjunction with another occurrence to indicate that the occurrence was associated with training or simulation</t>
  </si>
  <si>
    <t>A type of engine failure where engine parts separate from and are expelled beyond the engine cowling</t>
  </si>
  <si>
    <t>Descriptions (source:  CICTT Occurrence Catergory Definitions, 10/2013, SME Definitions for undefined terms)</t>
  </si>
  <si>
    <t>Loss of aircraft control while the aircraft is on the ground. Usage Notes: Used only for non-airborne phases of flight, i.e., ground/surface operations. The loss of control may result from a contaminated runway or taxiway (e.g., rain, snow, ice, slush).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</si>
</sst>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E+00"/>
    <numFmt numFmtId="165" formatCode="_(* #,##0_);_(* \(#,##0\);_(* &quot;-&quot;??_);_(@_)"/>
    <numFmt numFmtId="166" formatCode="0.000000%"/>
    <numFmt numFmtId="167" formatCode="0.0"/>
  </numFmts>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0"/>
      <color indexed="8"/>
      <name val="Arial"/>
      <family val="2"/>
    </font>
    <font>
      <sz val="6"/>
      <color rgb="FF000000"/>
      <name val="Arial"/>
      <family val="2"/>
    </font>
    <font>
      <b/>
      <u/>
      <sz val="11"/>
      <color theme="1"/>
      <name val="Aptos Narrow"/>
      <family val="2"/>
      <scheme val="minor"/>
    </font>
    <font>
      <b/>
      <sz val="12"/>
      <color theme="1"/>
      <name val="Aptos Narrow"/>
      <family val="2"/>
      <scheme val="minor"/>
    </font>
    <font>
      <b/>
      <u/>
      <sz val="11"/>
      <color theme="0"/>
      <name val="Aptos Narrow"/>
      <family val="2"/>
      <scheme val="minor"/>
    </font>
    <font>
      <sz val="11"/>
      <name val="Aptos Narrow"/>
      <family val="2"/>
      <scheme val="minor"/>
    </font>
    <font>
      <u/>
      <sz val="11"/>
      <name val="Aptos Narrow"/>
      <family val="2"/>
      <scheme val="minor"/>
    </font>
    <font>
      <b/>
      <sz val="11"/>
      <color theme="1"/>
      <name val="Aptos Narrow"/>
      <family val="2"/>
      <scheme val="minor"/>
    </font>
    <font>
      <sz val="11"/>
      <color theme="1"/>
      <name val="Aptos"/>
      <family val="2"/>
    </font>
    <font>
      <sz val="11"/>
      <color rgb="FF000000"/>
      <name val="Arial"/>
      <family val="2"/>
    </font>
  </fonts>
  <fills count="9">
    <fill>
      <patternFill patternType="none"/>
    </fill>
    <fill>
      <patternFill patternType="gray125"/>
    </fill>
    <fill>
      <patternFill patternType="solid">
        <fgColor rgb="FF92D05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s>
  <borders count="11">
    <border>
      <left/>
      <right/>
      <top/>
      <bottom/>
      <diagonal/>
    </border>
    <border>
      <left style="thin">
        <color rgb="FFD0D7E5"/>
      </left>
      <right style="thin">
        <color rgb="FFD0D7E5"/>
      </right>
      <top style="thin">
        <color rgb="FFD0D7E5"/>
      </top>
      <bottom style="thin">
        <color rgb="FFD0D7E5"/>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06">
    <xf numFmtId="0" fontId="0" fillId="0" borderId="0" xfId="0"/>
    <xf numFmtId="0" fontId="0" fillId="0" borderId="0" xfId="0" applyAlignment="1">
      <alignment horizontal="center"/>
    </xf>
    <xf numFmtId="0" fontId="5" fillId="0" borderId="1" xfId="0" applyFont="1" applyBorder="1" applyAlignment="1">
      <alignment vertical="center" wrapText="1"/>
    </xf>
    <xf numFmtId="0" fontId="5" fillId="0" borderId="1" xfId="1" applyFont="1" applyBorder="1" applyAlignment="1">
      <alignment vertical="center" wrapText="1"/>
    </xf>
    <xf numFmtId="0" fontId="6" fillId="0" borderId="0" xfId="0" applyFont="1" applyAlignment="1">
      <alignment horizontal="center"/>
    </xf>
    <xf numFmtId="0" fontId="0" fillId="0" borderId="0" xfId="0" applyAlignment="1">
      <alignment horizontal="center" vertical="center"/>
    </xf>
    <xf numFmtId="0" fontId="1" fillId="0" borderId="0" xfId="1" applyAlignment="1">
      <alignment horizontal="center"/>
    </xf>
    <xf numFmtId="0" fontId="1" fillId="3" borderId="0" xfId="1" applyFill="1" applyAlignment="1">
      <alignment horizontal="center"/>
    </xf>
    <xf numFmtId="0" fontId="1" fillId="4" borderId="0" xfId="1" applyFill="1" applyAlignment="1">
      <alignment horizontal="center"/>
    </xf>
    <xf numFmtId="0" fontId="1" fillId="5" borderId="0" xfId="1" applyFill="1" applyAlignment="1">
      <alignment horizontal="center"/>
    </xf>
    <xf numFmtId="0" fontId="1" fillId="6" borderId="0" xfId="1" applyFill="1" applyAlignment="1">
      <alignment horizontal="center"/>
    </xf>
    <xf numFmtId="3" fontId="1" fillId="0" borderId="0" xfId="1" applyNumberFormat="1" applyAlignment="1">
      <alignment horizontal="center"/>
    </xf>
    <xf numFmtId="3" fontId="1" fillId="3" borderId="0" xfId="1" applyNumberFormat="1" applyFill="1" applyAlignment="1">
      <alignment horizontal="center"/>
    </xf>
    <xf numFmtId="164" fontId="1" fillId="3" borderId="0" xfId="1" applyNumberFormat="1" applyFill="1" applyAlignment="1">
      <alignment horizontal="center"/>
    </xf>
    <xf numFmtId="3" fontId="1" fillId="4" borderId="0" xfId="1" applyNumberFormat="1" applyFill="1" applyAlignment="1">
      <alignment horizontal="center"/>
    </xf>
    <xf numFmtId="165" fontId="1" fillId="5" borderId="0" xfId="1" applyNumberFormat="1" applyFill="1" applyAlignment="1">
      <alignment horizontal="center"/>
    </xf>
    <xf numFmtId="164" fontId="1" fillId="5" borderId="0" xfId="1" applyNumberFormat="1" applyFill="1" applyAlignment="1">
      <alignment horizontal="center"/>
    </xf>
    <xf numFmtId="164" fontId="1" fillId="0" borderId="0" xfId="1" applyNumberFormat="1" applyAlignment="1">
      <alignment horizontal="center"/>
    </xf>
    <xf numFmtId="3" fontId="1" fillId="6" borderId="0" xfId="1" applyNumberFormat="1" applyFill="1" applyAlignment="1">
      <alignment horizontal="center"/>
    </xf>
    <xf numFmtId="165" fontId="1" fillId="6" borderId="0" xfId="1" applyNumberFormat="1" applyFill="1" applyAlignment="1">
      <alignment horizontal="center"/>
    </xf>
    <xf numFmtId="11" fontId="1" fillId="6" borderId="0" xfId="1" applyNumberFormat="1" applyFill="1" applyAlignment="1">
      <alignment horizontal="center"/>
    </xf>
    <xf numFmtId="165" fontId="1" fillId="0" borderId="0" xfId="1" applyNumberFormat="1" applyAlignment="1">
      <alignment horizontal="center"/>
    </xf>
    <xf numFmtId="11" fontId="1" fillId="0" borderId="0" xfId="1" applyNumberFormat="1" applyAlignment="1">
      <alignment horizontal="center"/>
    </xf>
    <xf numFmtId="2" fontId="1" fillId="0" borderId="0" xfId="1" applyNumberFormat="1" applyAlignment="1">
      <alignment horizontal="center"/>
    </xf>
    <xf numFmtId="3" fontId="1" fillId="5" borderId="0" xfId="1" applyNumberFormat="1" applyFill="1" applyAlignment="1">
      <alignment horizontal="center"/>
    </xf>
    <xf numFmtId="0" fontId="1" fillId="0" borderId="2" xfId="1" applyBorder="1" applyAlignment="1">
      <alignment horizontal="center"/>
    </xf>
    <xf numFmtId="3" fontId="1" fillId="0" borderId="2" xfId="1" applyNumberFormat="1" applyBorder="1" applyAlignment="1">
      <alignment horizontal="center"/>
    </xf>
    <xf numFmtId="0" fontId="1" fillId="3" borderId="2" xfId="1" applyFill="1" applyBorder="1" applyAlignment="1">
      <alignment horizontal="center"/>
    </xf>
    <xf numFmtId="3" fontId="1" fillId="3" borderId="2" xfId="1" applyNumberFormat="1" applyFill="1" applyBorder="1" applyAlignment="1">
      <alignment horizontal="center"/>
    </xf>
    <xf numFmtId="164" fontId="1" fillId="3" borderId="2" xfId="1" applyNumberFormat="1" applyFill="1" applyBorder="1" applyAlignment="1">
      <alignment horizontal="center"/>
    </xf>
    <xf numFmtId="0" fontId="1" fillId="4" borderId="2" xfId="1" applyFill="1" applyBorder="1" applyAlignment="1">
      <alignment horizontal="center"/>
    </xf>
    <xf numFmtId="3" fontId="1" fillId="4" borderId="2" xfId="1" applyNumberFormat="1" applyFill="1" applyBorder="1" applyAlignment="1">
      <alignment horizontal="center"/>
    </xf>
    <xf numFmtId="0" fontId="1" fillId="5" borderId="2" xfId="1" applyFill="1" applyBorder="1" applyAlignment="1">
      <alignment horizontal="center"/>
    </xf>
    <xf numFmtId="3" fontId="1" fillId="5" borderId="2" xfId="1" applyNumberFormat="1" applyFill="1" applyBorder="1" applyAlignment="1">
      <alignment horizontal="center"/>
    </xf>
    <xf numFmtId="164" fontId="1" fillId="5" borderId="2" xfId="1" applyNumberFormat="1" applyFill="1" applyBorder="1" applyAlignment="1">
      <alignment horizontal="center"/>
    </xf>
    <xf numFmtId="0" fontId="1" fillId="6" borderId="2" xfId="1" applyFill="1" applyBorder="1" applyAlignment="1">
      <alignment horizontal="center"/>
    </xf>
    <xf numFmtId="3" fontId="1" fillId="6" borderId="2" xfId="1" applyNumberFormat="1" applyFill="1" applyBorder="1" applyAlignment="1">
      <alignment horizontal="center"/>
    </xf>
    <xf numFmtId="11" fontId="1" fillId="6" borderId="2" xfId="1" applyNumberFormat="1" applyFill="1" applyBorder="1" applyAlignment="1">
      <alignment horizontal="center"/>
    </xf>
    <xf numFmtId="165" fontId="1" fillId="0" borderId="2" xfId="1" applyNumberFormat="1" applyBorder="1" applyAlignment="1">
      <alignment horizontal="center"/>
    </xf>
    <xf numFmtId="11" fontId="1" fillId="0" borderId="2" xfId="1" applyNumberFormat="1" applyBorder="1" applyAlignment="1">
      <alignment horizontal="center"/>
    </xf>
    <xf numFmtId="0" fontId="1" fillId="0" borderId="0" xfId="1"/>
    <xf numFmtId="165" fontId="1" fillId="0" borderId="0" xfId="1" applyNumberFormat="1"/>
    <xf numFmtId="0" fontId="9" fillId="0" borderId="0" xfId="1" applyFont="1" applyAlignment="1">
      <alignment horizontal="center"/>
    </xf>
    <xf numFmtId="0" fontId="10" fillId="0" borderId="0" xfId="1" applyFont="1" applyAlignment="1">
      <alignment horizontal="center"/>
    </xf>
    <xf numFmtId="0" fontId="9" fillId="0" borderId="0" xfId="1" applyFont="1"/>
    <xf numFmtId="0" fontId="9" fillId="7" borderId="0" xfId="1" applyFont="1" applyFill="1" applyAlignment="1">
      <alignment horizontal="center"/>
    </xf>
    <xf numFmtId="0" fontId="9" fillId="0" borderId="0" xfId="1" applyFont="1" applyAlignment="1">
      <alignment vertical="center"/>
    </xf>
    <xf numFmtId="0" fontId="3" fillId="0" borderId="0" xfId="1" applyFont="1"/>
    <xf numFmtId="0" fontId="3" fillId="0" borderId="0" xfId="1" applyFont="1" applyAlignment="1">
      <alignment horizontal="center"/>
    </xf>
    <xf numFmtId="11" fontId="3" fillId="0" borderId="0" xfId="1" applyNumberFormat="1" applyFont="1" applyAlignment="1">
      <alignment horizontal="center"/>
    </xf>
    <xf numFmtId="11" fontId="3" fillId="0" borderId="0" xfId="1" applyNumberFormat="1" applyFont="1"/>
    <xf numFmtId="11" fontId="9" fillId="0" borderId="0" xfId="1" applyNumberFormat="1" applyFont="1" applyAlignment="1">
      <alignment horizontal="center"/>
    </xf>
    <xf numFmtId="0" fontId="9" fillId="0" borderId="0" xfId="1" applyFont="1" applyAlignment="1">
      <alignment horizontal="left"/>
    </xf>
    <xf numFmtId="0" fontId="8" fillId="0" borderId="0" xfId="1" applyFont="1" applyAlignment="1">
      <alignment horizontal="center"/>
    </xf>
    <xf numFmtId="2" fontId="9" fillId="0" borderId="0" xfId="1" applyNumberFormat="1" applyFont="1" applyAlignment="1">
      <alignment horizontal="center"/>
    </xf>
    <xf numFmtId="3" fontId="9" fillId="0" borderId="0" xfId="1" applyNumberFormat="1" applyFont="1" applyAlignment="1">
      <alignment horizontal="center"/>
    </xf>
    <xf numFmtId="0" fontId="2" fillId="0" borderId="0" xfId="1" applyFont="1" applyAlignment="1">
      <alignment horizontal="center"/>
    </xf>
    <xf numFmtId="3" fontId="0" fillId="0" borderId="0" xfId="0" applyNumberFormat="1" applyAlignment="1">
      <alignment horizontal="center"/>
    </xf>
    <xf numFmtId="0" fontId="0" fillId="0" borderId="0" xfId="0" applyAlignment="1">
      <alignment horizontal="center" vertical="center" wrapText="1"/>
    </xf>
    <xf numFmtId="0" fontId="11" fillId="0" borderId="0" xfId="0" applyFont="1" applyAlignment="1">
      <alignment horizontal="center"/>
    </xf>
    <xf numFmtId="9" fontId="0" fillId="0" borderId="0" xfId="0" applyNumberFormat="1" applyAlignment="1">
      <alignment horizontal="center"/>
    </xf>
    <xf numFmtId="0" fontId="0" fillId="0" borderId="0" xfId="0" applyAlignment="1">
      <alignment horizontal="right"/>
    </xf>
    <xf numFmtId="167" fontId="0" fillId="0" borderId="0" xfId="0" applyNumberFormat="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0" fillId="0" borderId="0" xfId="0" applyAlignment="1">
      <alignment vertical="center"/>
    </xf>
    <xf numFmtId="10" fontId="0" fillId="0" borderId="0" xfId="0" applyNumberFormat="1" applyAlignment="1">
      <alignment horizontal="center"/>
    </xf>
    <xf numFmtId="11" fontId="0" fillId="0" borderId="0" xfId="0" applyNumberFormat="1" applyAlignment="1">
      <alignment horizontal="center"/>
    </xf>
    <xf numFmtId="0" fontId="0" fillId="0" borderId="7" xfId="0" applyBorder="1" applyAlignment="1">
      <alignment horizontal="center"/>
    </xf>
    <xf numFmtId="0" fontId="6" fillId="0" borderId="6" xfId="0" applyFont="1" applyBorder="1" applyAlignment="1">
      <alignment horizontal="center"/>
    </xf>
    <xf numFmtId="11" fontId="6" fillId="0" borderId="0" xfId="0" applyNumberFormat="1" applyFont="1" applyAlignment="1">
      <alignment horizontal="center"/>
    </xf>
    <xf numFmtId="0" fontId="6" fillId="0" borderId="7" xfId="0" applyFont="1" applyBorder="1" applyAlignment="1">
      <alignment horizontal="center"/>
    </xf>
    <xf numFmtId="0" fontId="0" fillId="0" borderId="9" xfId="0" applyBorder="1" applyAlignment="1">
      <alignment horizontal="center" vertical="center"/>
    </xf>
    <xf numFmtId="0" fontId="0" fillId="0" borderId="9" xfId="0" applyBorder="1" applyAlignment="1">
      <alignment horizontal="center"/>
    </xf>
    <xf numFmtId="3" fontId="0" fillId="0" borderId="9" xfId="0" applyNumberFormat="1" applyBorder="1" applyAlignment="1">
      <alignment horizontal="center"/>
    </xf>
    <xf numFmtId="10" fontId="0" fillId="0" borderId="9" xfId="0" applyNumberFormat="1" applyBorder="1" applyAlignment="1">
      <alignment horizontal="center"/>
    </xf>
    <xf numFmtId="11" fontId="0" fillId="0" borderId="9" xfId="0" applyNumberFormat="1" applyBorder="1" applyAlignment="1">
      <alignment horizontal="center"/>
    </xf>
    <xf numFmtId="0" fontId="0" fillId="0" borderId="10" xfId="0" applyBorder="1" applyAlignment="1">
      <alignment horizontal="center"/>
    </xf>
    <xf numFmtId="3" fontId="0" fillId="0" borderId="0" xfId="0" applyNumberFormat="1" applyAlignment="1">
      <alignment horizontal="center" vertical="center"/>
    </xf>
    <xf numFmtId="3" fontId="0" fillId="0" borderId="9" xfId="0" applyNumberFormat="1" applyBorder="1" applyAlignment="1">
      <alignment horizontal="center" vertical="center"/>
    </xf>
    <xf numFmtId="0" fontId="0" fillId="0" borderId="0" xfId="0" applyAlignment="1">
      <alignment horizontal="center" vertical="center" wrapText="1"/>
    </xf>
    <xf numFmtId="0" fontId="0" fillId="0" borderId="9" xfId="0" applyBorder="1" applyAlignment="1">
      <alignment horizontal="center" vertical="center" wrapText="1"/>
    </xf>
    <xf numFmtId="11" fontId="0" fillId="0" borderId="0" xfId="0" applyNumberFormat="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166" fontId="0" fillId="0" borderId="0" xfId="0" applyNumberFormat="1" applyAlignment="1">
      <alignment horizontal="center" vertical="center"/>
    </xf>
    <xf numFmtId="166" fontId="0" fillId="0" borderId="9" xfId="0" applyNumberFormat="1" applyBorder="1" applyAlignment="1">
      <alignment horizontal="center" vertical="center"/>
    </xf>
    <xf numFmtId="0" fontId="11" fillId="0" borderId="0" xfId="0" applyFont="1" applyAlignment="1">
      <alignment horizontal="center"/>
    </xf>
    <xf numFmtId="0" fontId="6" fillId="0" borderId="0" xfId="0" applyFont="1" applyAlignment="1">
      <alignment horizontal="center" vertical="center"/>
    </xf>
    <xf numFmtId="0" fontId="0" fillId="8" borderId="0" xfId="0" applyFill="1" applyAlignment="1">
      <alignment horizontal="center"/>
    </xf>
    <xf numFmtId="0" fontId="7" fillId="0" borderId="8" xfId="0" applyFont="1" applyBorder="1" applyAlignment="1">
      <alignment horizontal="center" vertical="center"/>
    </xf>
    <xf numFmtId="3" fontId="0" fillId="0" borderId="0" xfId="0" applyNumberFormat="1" applyAlignment="1">
      <alignment horizontal="center" vertical="center" wrapText="1"/>
    </xf>
    <xf numFmtId="3" fontId="0" fillId="0" borderId="9" xfId="0" applyNumberFormat="1" applyBorder="1" applyAlignment="1">
      <alignment horizontal="center" vertical="center" wrapText="1"/>
    </xf>
    <xf numFmtId="0" fontId="1" fillId="0" borderId="0" xfId="1" applyAlignment="1">
      <alignment horizontal="center"/>
    </xf>
    <xf numFmtId="0" fontId="1" fillId="3" borderId="0" xfId="1" applyFill="1" applyAlignment="1">
      <alignment horizontal="center"/>
    </xf>
    <xf numFmtId="0" fontId="1" fillId="4" borderId="0" xfId="1" applyFill="1" applyAlignment="1">
      <alignment horizontal="center"/>
    </xf>
    <xf numFmtId="0" fontId="1" fillId="5" borderId="0" xfId="1" applyFill="1" applyAlignment="1">
      <alignment horizontal="center"/>
    </xf>
    <xf numFmtId="0" fontId="1" fillId="6" borderId="0" xfId="1" applyFill="1" applyAlignment="1">
      <alignment horizontal="center"/>
    </xf>
    <xf numFmtId="0" fontId="3" fillId="0" borderId="0" xfId="1" applyFont="1" applyAlignment="1">
      <alignment horizontal="center"/>
    </xf>
    <xf numFmtId="0" fontId="12" fillId="0" borderId="0" xfId="0" applyFont="1"/>
    <xf numFmtId="0" fontId="0" fillId="0" borderId="0" xfId="0" applyAlignment="1">
      <alignment wrapText="1"/>
    </xf>
    <xf numFmtId="0" fontId="0" fillId="0" borderId="0" xfId="0" applyFont="1" applyAlignment="1">
      <alignment horizontal="center"/>
    </xf>
    <xf numFmtId="0" fontId="13" fillId="2" borderId="1" xfId="1" applyFont="1" applyFill="1" applyBorder="1" applyAlignment="1">
      <alignment horizontal="center" vertical="center"/>
    </xf>
  </cellXfs>
  <cellStyles count="2">
    <cellStyle name="Normal" xfId="0" builtinId="0"/>
    <cellStyle name="Normal 2" xfId="1" xr:uid="{54DA6DF5-7F98-49E5-9B2B-31E328466AC0}"/>
  </cellStyles>
  <dxfs count="3">
    <dxf>
      <font>
        <color theme="0"/>
      </font>
      <fill>
        <patternFill>
          <bgColor rgb="FFFF0000"/>
        </patternFill>
      </fill>
    </dxf>
    <dxf>
      <fill>
        <patternFill>
          <bgColor rgb="FFFFFF00"/>
        </patternFill>
      </fill>
    </dxf>
    <dxf>
      <font>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800"/>
              <a:t>FAA Risk Matrix</a:t>
            </a:r>
          </a:p>
        </c:rich>
      </c:tx>
      <c:layout>
        <c:manualLayout>
          <c:xMode val="edge"/>
          <c:yMode val="edge"/>
          <c:x val="0.37885084571639382"/>
          <c:y val="1.8316341343809605E-3"/>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3"/>
          <c:order val="3"/>
          <c:tx>
            <c:strRef>
              <c:f>Matrix!$Q$2</c:f>
              <c:strCache>
                <c:ptCount val="1"/>
                <c:pt idx="0">
                  <c:v>baseline</c:v>
                </c:pt>
              </c:strCache>
            </c:strRef>
          </c:tx>
          <c:spPr>
            <a:no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Matrix!$Q$3:$Q$12</c:f>
              <c:numCache>
                <c:formatCode>0.00E+00</c:formatCode>
                <c:ptCount val="10"/>
                <c:pt idx="0">
                  <c:v>9.9999999999999994E-12</c:v>
                </c:pt>
                <c:pt idx="1">
                  <c:v>9.9999999999999994E-12</c:v>
                </c:pt>
                <c:pt idx="2">
                  <c:v>9.9999999999999994E-12</c:v>
                </c:pt>
                <c:pt idx="3">
                  <c:v>9.9999999999999994E-12</c:v>
                </c:pt>
                <c:pt idx="4">
                  <c:v>9.9999999999999994E-12</c:v>
                </c:pt>
                <c:pt idx="5">
                  <c:v>9.9999999999999994E-12</c:v>
                </c:pt>
                <c:pt idx="6">
                  <c:v>9.9999999999999994E-12</c:v>
                </c:pt>
                <c:pt idx="7">
                  <c:v>9.9999999999999994E-12</c:v>
                </c:pt>
                <c:pt idx="8">
                  <c:v>9.9999999999999994E-12</c:v>
                </c:pt>
                <c:pt idx="9">
                  <c:v>9.9999999999999994E-12</c:v>
                </c:pt>
              </c:numCache>
            </c:numRef>
          </c:val>
          <c:extLst>
            <c:ext xmlns:c16="http://schemas.microsoft.com/office/drawing/2014/chart" uri="{C3380CC4-5D6E-409C-BE32-E72D297353CC}">
              <c16:uniqueId val="{00000000-C696-42B3-8ED2-8F82064416D8}"/>
            </c:ext>
          </c:extLst>
        </c:ser>
        <c:ser>
          <c:idx val="4"/>
          <c:order val="4"/>
          <c:tx>
            <c:strRef>
              <c:f>Matrix!$R$2</c:f>
              <c:strCache>
                <c:ptCount val="1"/>
                <c:pt idx="0">
                  <c:v>5 low</c:v>
                </c:pt>
              </c:strCache>
            </c:strRef>
          </c:tx>
          <c:spPr>
            <a:solidFill>
              <a:srgbClr val="00B05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Matrix!$R$3:$R$12</c:f>
              <c:numCache>
                <c:formatCode>General</c:formatCode>
                <c:ptCount val="10"/>
                <c:pt idx="0" formatCode="0.00E+00">
                  <c:v>1</c:v>
                </c:pt>
                <c:pt idx="1">
                  <c:v>1</c:v>
                </c:pt>
              </c:numCache>
            </c:numRef>
          </c:val>
          <c:extLst>
            <c:ext xmlns:c16="http://schemas.microsoft.com/office/drawing/2014/chart" uri="{C3380CC4-5D6E-409C-BE32-E72D297353CC}">
              <c16:uniqueId val="{00000001-C696-42B3-8ED2-8F82064416D8}"/>
            </c:ext>
          </c:extLst>
        </c:ser>
        <c:ser>
          <c:idx val="5"/>
          <c:order val="5"/>
          <c:tx>
            <c:strRef>
              <c:f>Matrix!$S$2</c:f>
              <c:strCache>
                <c:ptCount val="1"/>
                <c:pt idx="0">
                  <c:v>4 low</c:v>
                </c:pt>
              </c:strCache>
            </c:strRef>
          </c:tx>
          <c:spPr>
            <a:solidFill>
              <a:srgbClr val="00B05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Matrix!$S$3:$S$12</c:f>
              <c:numCache>
                <c:formatCode>General</c:formatCode>
                <c:ptCount val="10"/>
                <c:pt idx="2" formatCode="0.00E+00">
                  <c:v>9.9999999999999995E-7</c:v>
                </c:pt>
                <c:pt idx="3" formatCode="0.00E+00">
                  <c:v>9.9999999999999995E-7</c:v>
                </c:pt>
              </c:numCache>
            </c:numRef>
          </c:val>
          <c:extLst>
            <c:ext xmlns:c16="http://schemas.microsoft.com/office/drawing/2014/chart" uri="{C3380CC4-5D6E-409C-BE32-E72D297353CC}">
              <c16:uniqueId val="{00000002-C696-42B3-8ED2-8F82064416D8}"/>
            </c:ext>
          </c:extLst>
        </c:ser>
        <c:ser>
          <c:idx val="6"/>
          <c:order val="6"/>
          <c:tx>
            <c:strRef>
              <c:f>Matrix!$T$2</c:f>
              <c:strCache>
                <c:ptCount val="1"/>
                <c:pt idx="0">
                  <c:v>3 low</c:v>
                </c:pt>
              </c:strCache>
            </c:strRef>
          </c:tx>
          <c:spPr>
            <a:solidFill>
              <a:srgbClr val="00B05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Matrix!$T$3:$T$12</c:f>
              <c:numCache>
                <c:formatCode>General</c:formatCode>
                <c:ptCount val="10"/>
                <c:pt idx="4" formatCode="0.00E+00">
                  <c:v>9.9999999999999995E-8</c:v>
                </c:pt>
                <c:pt idx="5" formatCode="0.00E+00">
                  <c:v>9.9999999999999995E-8</c:v>
                </c:pt>
              </c:numCache>
            </c:numRef>
          </c:val>
          <c:extLst>
            <c:ext xmlns:c16="http://schemas.microsoft.com/office/drawing/2014/chart" uri="{C3380CC4-5D6E-409C-BE32-E72D297353CC}">
              <c16:uniqueId val="{00000003-C696-42B3-8ED2-8F82064416D8}"/>
            </c:ext>
          </c:extLst>
        </c:ser>
        <c:ser>
          <c:idx val="7"/>
          <c:order val="7"/>
          <c:tx>
            <c:strRef>
              <c:f>Matrix!$U$2</c:f>
              <c:strCache>
                <c:ptCount val="1"/>
                <c:pt idx="0">
                  <c:v>2 low</c:v>
                </c:pt>
              </c:strCache>
            </c:strRef>
          </c:tx>
          <c:spPr>
            <a:solidFill>
              <a:srgbClr val="00B05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Matrix!$U$3:$U$12</c:f>
              <c:numCache>
                <c:formatCode>General</c:formatCode>
                <c:ptCount val="10"/>
                <c:pt idx="6" formatCode="0.00E+00">
                  <c:v>1E-8</c:v>
                </c:pt>
                <c:pt idx="7" formatCode="0.00E+00">
                  <c:v>1E-8</c:v>
                </c:pt>
              </c:numCache>
            </c:numRef>
          </c:val>
          <c:extLst>
            <c:ext xmlns:c16="http://schemas.microsoft.com/office/drawing/2014/chart" uri="{C3380CC4-5D6E-409C-BE32-E72D297353CC}">
              <c16:uniqueId val="{00000004-C696-42B3-8ED2-8F82064416D8}"/>
            </c:ext>
          </c:extLst>
        </c:ser>
        <c:ser>
          <c:idx val="8"/>
          <c:order val="8"/>
          <c:tx>
            <c:strRef>
              <c:f>Matrix!$V$2</c:f>
              <c:strCache>
                <c:ptCount val="1"/>
                <c:pt idx="0">
                  <c:v>1 low</c:v>
                </c:pt>
              </c:strCache>
            </c:strRef>
          </c:tx>
          <c:spPr>
            <a:solidFill>
              <a:srgbClr val="00B05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Matrix!$V$3:$V$12</c:f>
              <c:numCache>
                <c:formatCode>General</c:formatCode>
                <c:ptCount val="10"/>
                <c:pt idx="8" formatCode="0.00E+00">
                  <c:v>1E-8</c:v>
                </c:pt>
                <c:pt idx="9" formatCode="0.00E+00">
                  <c:v>1E-8</c:v>
                </c:pt>
              </c:numCache>
            </c:numRef>
          </c:val>
          <c:extLst>
            <c:ext xmlns:c16="http://schemas.microsoft.com/office/drawing/2014/chart" uri="{C3380CC4-5D6E-409C-BE32-E72D297353CC}">
              <c16:uniqueId val="{00000005-C696-42B3-8ED2-8F82064416D8}"/>
            </c:ext>
          </c:extLst>
        </c:ser>
        <c:ser>
          <c:idx val="9"/>
          <c:order val="9"/>
          <c:tx>
            <c:strRef>
              <c:f>Matrix!$W$2</c:f>
              <c:strCache>
                <c:ptCount val="1"/>
                <c:pt idx="0">
                  <c:v>5 med</c:v>
                </c:pt>
              </c:strCache>
            </c:strRef>
          </c:tx>
          <c:spPr>
            <a:solidFill>
              <a:schemeClr val="accent4">
                <a:lumMod val="60000"/>
              </a:scheme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Matrix!$W$3:$W$12</c:f>
              <c:numCache>
                <c:formatCode>General</c:formatCode>
                <c:ptCount val="10"/>
              </c:numCache>
            </c:numRef>
          </c:val>
          <c:extLst>
            <c:ext xmlns:c16="http://schemas.microsoft.com/office/drawing/2014/chart" uri="{C3380CC4-5D6E-409C-BE32-E72D297353CC}">
              <c16:uniqueId val="{00000006-C696-42B3-8ED2-8F82064416D8}"/>
            </c:ext>
          </c:extLst>
        </c:ser>
        <c:ser>
          <c:idx val="10"/>
          <c:order val="10"/>
          <c:tx>
            <c:strRef>
              <c:f>Matrix!$X$2</c:f>
              <c:strCache>
                <c:ptCount val="1"/>
                <c:pt idx="0">
                  <c:v>4 med</c:v>
                </c:pt>
              </c:strCache>
            </c:strRef>
          </c:tx>
          <c:spPr>
            <a:solidFill>
              <a:srgbClr val="FFFF0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Matrix!$X$3:$X$12</c:f>
              <c:numCache>
                <c:formatCode>General</c:formatCode>
                <c:ptCount val="10"/>
                <c:pt idx="2" formatCode="0.00E+00">
                  <c:v>0.99999899999999997</c:v>
                </c:pt>
                <c:pt idx="3" formatCode="0.00E+00">
                  <c:v>0.99999899999999997</c:v>
                </c:pt>
              </c:numCache>
            </c:numRef>
          </c:val>
          <c:extLst>
            <c:ext xmlns:c16="http://schemas.microsoft.com/office/drawing/2014/chart" uri="{C3380CC4-5D6E-409C-BE32-E72D297353CC}">
              <c16:uniqueId val="{00000007-C696-42B3-8ED2-8F82064416D8}"/>
            </c:ext>
          </c:extLst>
        </c:ser>
        <c:ser>
          <c:idx val="11"/>
          <c:order val="11"/>
          <c:tx>
            <c:strRef>
              <c:f>Matrix!$Y$2</c:f>
              <c:strCache>
                <c:ptCount val="1"/>
                <c:pt idx="0">
                  <c:v>3 med</c:v>
                </c:pt>
              </c:strCache>
            </c:strRef>
          </c:tx>
          <c:spPr>
            <a:solidFill>
              <a:srgbClr val="FFFF0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Matrix!$Y$3:$Y$12</c:f>
              <c:numCache>
                <c:formatCode>General</c:formatCode>
                <c:ptCount val="10"/>
                <c:pt idx="4" formatCode="0.00E+00">
                  <c:v>1.0000000000000001E-5</c:v>
                </c:pt>
                <c:pt idx="5" formatCode="0.00E+00">
                  <c:v>1.0000000000000001E-5</c:v>
                </c:pt>
              </c:numCache>
            </c:numRef>
          </c:val>
          <c:extLst>
            <c:ext xmlns:c16="http://schemas.microsoft.com/office/drawing/2014/chart" uri="{C3380CC4-5D6E-409C-BE32-E72D297353CC}">
              <c16:uniqueId val="{00000008-C696-42B3-8ED2-8F82064416D8}"/>
            </c:ext>
          </c:extLst>
        </c:ser>
        <c:ser>
          <c:idx val="12"/>
          <c:order val="12"/>
          <c:tx>
            <c:strRef>
              <c:f>Matrix!$Z$2</c:f>
              <c:strCache>
                <c:ptCount val="1"/>
                <c:pt idx="0">
                  <c:v>2 med</c:v>
                </c:pt>
              </c:strCache>
            </c:strRef>
          </c:tx>
          <c:spPr>
            <a:solidFill>
              <a:srgbClr val="FFFF0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Matrix!$Z$3:$Z$12</c:f>
              <c:numCache>
                <c:formatCode>General</c:formatCode>
                <c:ptCount val="10"/>
                <c:pt idx="6" formatCode="0.00E+00">
                  <c:v>9.9999999999999995E-7</c:v>
                </c:pt>
                <c:pt idx="7" formatCode="0.00E+00">
                  <c:v>9.9999999999999995E-7</c:v>
                </c:pt>
              </c:numCache>
            </c:numRef>
          </c:val>
          <c:extLst>
            <c:ext xmlns:c16="http://schemas.microsoft.com/office/drawing/2014/chart" uri="{C3380CC4-5D6E-409C-BE32-E72D297353CC}">
              <c16:uniqueId val="{00000009-C696-42B3-8ED2-8F82064416D8}"/>
            </c:ext>
          </c:extLst>
        </c:ser>
        <c:ser>
          <c:idx val="13"/>
          <c:order val="13"/>
          <c:tx>
            <c:strRef>
              <c:f>Matrix!$AA$2</c:f>
              <c:strCache>
                <c:ptCount val="1"/>
                <c:pt idx="0">
                  <c:v>1 med</c:v>
                </c:pt>
              </c:strCache>
            </c:strRef>
          </c:tx>
          <c:spPr>
            <a:solidFill>
              <a:srgbClr val="FFFF0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Matrix!$AA$3:$AA$12</c:f>
              <c:numCache>
                <c:formatCode>General</c:formatCode>
                <c:ptCount val="10"/>
                <c:pt idx="8" formatCode="0.00E+00">
                  <c:v>9.9999999999999995E-8</c:v>
                </c:pt>
                <c:pt idx="9" formatCode="0.00E+00">
                  <c:v>9.9999999999999995E-8</c:v>
                </c:pt>
              </c:numCache>
            </c:numRef>
          </c:val>
          <c:extLst>
            <c:ext xmlns:c16="http://schemas.microsoft.com/office/drawing/2014/chart" uri="{C3380CC4-5D6E-409C-BE32-E72D297353CC}">
              <c16:uniqueId val="{0000000A-C696-42B3-8ED2-8F82064416D8}"/>
            </c:ext>
          </c:extLst>
        </c:ser>
        <c:ser>
          <c:idx val="14"/>
          <c:order val="14"/>
          <c:tx>
            <c:strRef>
              <c:f>Matrix!$AB$2</c:f>
              <c:strCache>
                <c:ptCount val="1"/>
                <c:pt idx="0">
                  <c:v>5 high</c:v>
                </c:pt>
              </c:strCache>
            </c:strRef>
          </c:tx>
          <c:spPr>
            <a:solidFill>
              <a:schemeClr val="accent3">
                <a:lumMod val="80000"/>
                <a:lumOff val="20000"/>
              </a:scheme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Matrix!$AB$3:$AB$12</c:f>
              <c:numCache>
                <c:formatCode>General</c:formatCode>
                <c:ptCount val="10"/>
              </c:numCache>
            </c:numRef>
          </c:val>
          <c:extLst>
            <c:ext xmlns:c16="http://schemas.microsoft.com/office/drawing/2014/chart" uri="{C3380CC4-5D6E-409C-BE32-E72D297353CC}">
              <c16:uniqueId val="{0000000B-C696-42B3-8ED2-8F82064416D8}"/>
            </c:ext>
          </c:extLst>
        </c:ser>
        <c:ser>
          <c:idx val="15"/>
          <c:order val="15"/>
          <c:tx>
            <c:strRef>
              <c:f>Matrix!$AC$2</c:f>
              <c:strCache>
                <c:ptCount val="1"/>
                <c:pt idx="0">
                  <c:v>4 high</c:v>
                </c:pt>
              </c:strCache>
            </c:strRef>
          </c:tx>
          <c:spPr>
            <a:solidFill>
              <a:schemeClr val="accent4">
                <a:lumMod val="80000"/>
                <a:lumOff val="20000"/>
              </a:scheme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Matrix!$AC$3:$AC$12</c:f>
              <c:numCache>
                <c:formatCode>General</c:formatCode>
                <c:ptCount val="10"/>
              </c:numCache>
            </c:numRef>
          </c:val>
          <c:extLst>
            <c:ext xmlns:c16="http://schemas.microsoft.com/office/drawing/2014/chart" uri="{C3380CC4-5D6E-409C-BE32-E72D297353CC}">
              <c16:uniqueId val="{0000000C-C696-42B3-8ED2-8F82064416D8}"/>
            </c:ext>
          </c:extLst>
        </c:ser>
        <c:ser>
          <c:idx val="16"/>
          <c:order val="16"/>
          <c:tx>
            <c:strRef>
              <c:f>Matrix!$AD$2</c:f>
              <c:strCache>
                <c:ptCount val="1"/>
                <c:pt idx="0">
                  <c:v>3 high</c:v>
                </c:pt>
              </c:strCache>
            </c:strRef>
          </c:tx>
          <c:spPr>
            <a:solidFill>
              <a:srgbClr val="FF000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Matrix!$AD$3:$AD$12</c:f>
              <c:numCache>
                <c:formatCode>General</c:formatCode>
                <c:ptCount val="10"/>
                <c:pt idx="4">
                  <c:v>0.99998989999999999</c:v>
                </c:pt>
                <c:pt idx="5">
                  <c:v>0.99998989999999999</c:v>
                </c:pt>
              </c:numCache>
            </c:numRef>
          </c:val>
          <c:extLst>
            <c:ext xmlns:c16="http://schemas.microsoft.com/office/drawing/2014/chart" uri="{C3380CC4-5D6E-409C-BE32-E72D297353CC}">
              <c16:uniqueId val="{0000000D-C696-42B3-8ED2-8F82064416D8}"/>
            </c:ext>
          </c:extLst>
        </c:ser>
        <c:ser>
          <c:idx val="17"/>
          <c:order val="17"/>
          <c:tx>
            <c:strRef>
              <c:f>Matrix!$AE$2</c:f>
              <c:strCache>
                <c:ptCount val="1"/>
                <c:pt idx="0">
                  <c:v>2 high</c:v>
                </c:pt>
              </c:strCache>
            </c:strRef>
          </c:tx>
          <c:spPr>
            <a:solidFill>
              <a:srgbClr val="FF000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Matrix!$AE$3:$AE$12</c:f>
              <c:numCache>
                <c:formatCode>General</c:formatCode>
                <c:ptCount val="10"/>
                <c:pt idx="6">
                  <c:v>0.99999899000000003</c:v>
                </c:pt>
                <c:pt idx="7">
                  <c:v>0.99999899000000003</c:v>
                </c:pt>
              </c:numCache>
            </c:numRef>
          </c:val>
          <c:extLst>
            <c:ext xmlns:c16="http://schemas.microsoft.com/office/drawing/2014/chart" uri="{C3380CC4-5D6E-409C-BE32-E72D297353CC}">
              <c16:uniqueId val="{0000000E-C696-42B3-8ED2-8F82064416D8}"/>
            </c:ext>
          </c:extLst>
        </c:ser>
        <c:ser>
          <c:idx val="18"/>
          <c:order val="18"/>
          <c:tx>
            <c:strRef>
              <c:f>Matrix!$AF$2</c:f>
              <c:strCache>
                <c:ptCount val="1"/>
                <c:pt idx="0">
                  <c:v>1 high</c:v>
                </c:pt>
              </c:strCache>
            </c:strRef>
          </c:tx>
          <c:spPr>
            <a:solidFill>
              <a:srgbClr val="FF0000">
                <a:alpha val="60000"/>
              </a:srgbClr>
            </a:solidFill>
            <a:ln w="25400">
              <a:noFill/>
            </a:ln>
            <a:effectLst/>
          </c:spPr>
          <c:cat>
            <c:numRef>
              <c:f>Matrix!$P$3:$P$12</c:f>
              <c:numCache>
                <c:formatCode>General</c:formatCode>
                <c:ptCount val="10"/>
                <c:pt idx="0">
                  <c:v>0</c:v>
                </c:pt>
                <c:pt idx="1">
                  <c:v>200</c:v>
                </c:pt>
                <c:pt idx="2">
                  <c:v>200</c:v>
                </c:pt>
                <c:pt idx="3">
                  <c:v>400</c:v>
                </c:pt>
                <c:pt idx="4">
                  <c:v>400</c:v>
                </c:pt>
                <c:pt idx="5">
                  <c:v>600</c:v>
                </c:pt>
                <c:pt idx="6">
                  <c:v>600</c:v>
                </c:pt>
                <c:pt idx="7">
                  <c:v>800</c:v>
                </c:pt>
                <c:pt idx="8">
                  <c:v>800</c:v>
                </c:pt>
                <c:pt idx="9">
                  <c:v>1000</c:v>
                </c:pt>
              </c:numCache>
            </c:numRef>
          </c:cat>
          <c:val>
            <c:numRef>
              <c:f>Matrix!$AF$3:$AF$12</c:f>
              <c:numCache>
                <c:formatCode>General</c:formatCode>
                <c:ptCount val="10"/>
                <c:pt idx="8">
                  <c:v>0.99999989</c:v>
                </c:pt>
                <c:pt idx="9">
                  <c:v>0.99999989</c:v>
                </c:pt>
              </c:numCache>
            </c:numRef>
          </c:val>
          <c:extLst>
            <c:ext xmlns:c16="http://schemas.microsoft.com/office/drawing/2014/chart" uri="{C3380CC4-5D6E-409C-BE32-E72D297353CC}">
              <c16:uniqueId val="{0000000F-C696-42B3-8ED2-8F82064416D8}"/>
            </c:ext>
          </c:extLst>
        </c:ser>
        <c:dLbls>
          <c:showLegendKey val="0"/>
          <c:showVal val="0"/>
          <c:showCatName val="0"/>
          <c:showSerName val="0"/>
          <c:showPercent val="0"/>
          <c:showBubbleSize val="0"/>
        </c:dLbls>
        <c:axId val="142570568"/>
        <c:axId val="142568600"/>
      </c:areaChart>
      <c:scatterChart>
        <c:scatterStyle val="lineMarker"/>
        <c:varyColors val="0"/>
        <c:ser>
          <c:idx val="0"/>
          <c:order val="0"/>
          <c:tx>
            <c:strRef>
              <c:f>Matrix!$H$2</c:f>
              <c:strCache>
                <c:ptCount val="1"/>
                <c:pt idx="0">
                  <c:v>Historic Risk</c:v>
                </c:pt>
              </c:strCache>
            </c:strRef>
          </c:tx>
          <c:spPr>
            <a:ln w="19050" cap="rnd">
              <a:noFill/>
              <a:round/>
            </a:ln>
            <a:effectLst/>
          </c:spPr>
          <c:marker>
            <c:symbol val="circle"/>
            <c:size val="8"/>
            <c:spPr>
              <a:solidFill>
                <a:schemeClr val="tx1"/>
              </a:solidFill>
              <a:ln w="34925">
                <a:solidFill>
                  <a:srgbClr val="0070C0"/>
                </a:solidFill>
              </a:ln>
              <a:effectLst/>
            </c:spPr>
          </c:marker>
          <c:xVal>
            <c:numRef>
              <c:f>Matrix!$G$10:$G$14</c:f>
              <c:numCache>
                <c:formatCode>General</c:formatCode>
                <c:ptCount val="5"/>
                <c:pt idx="0">
                  <c:v>100</c:v>
                </c:pt>
                <c:pt idx="1">
                  <c:v>300</c:v>
                </c:pt>
                <c:pt idx="2">
                  <c:v>500</c:v>
                </c:pt>
                <c:pt idx="3">
                  <c:v>700</c:v>
                </c:pt>
                <c:pt idx="4">
                  <c:v>900</c:v>
                </c:pt>
              </c:numCache>
            </c:numRef>
          </c:xVal>
          <c:yVal>
            <c:numRef>
              <c:f>Matrix!$H$10:$H$14</c:f>
              <c:numCache>
                <c:formatCode>0.00E+00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0-C696-42B3-8ED2-8F82064416D8}"/>
            </c:ext>
          </c:extLst>
        </c:ser>
        <c:ser>
          <c:idx val="1"/>
          <c:order val="1"/>
          <c:tx>
            <c:strRef>
              <c:f>Matrix!$I$2</c:f>
              <c:strCache>
                <c:ptCount val="1"/>
                <c:pt idx="0">
                  <c:v>Baseline Risk</c:v>
                </c:pt>
              </c:strCache>
            </c:strRef>
          </c:tx>
          <c:spPr>
            <a:ln w="19050" cap="rnd">
              <a:noFill/>
              <a:round/>
            </a:ln>
            <a:effectLst/>
          </c:spPr>
          <c:marker>
            <c:symbol val="diamond"/>
            <c:size val="10"/>
            <c:spPr>
              <a:solidFill>
                <a:schemeClr val="tx1">
                  <a:alpha val="90000"/>
                </a:schemeClr>
              </a:solidFill>
              <a:ln w="22225">
                <a:solidFill>
                  <a:schemeClr val="accent5">
                    <a:lumMod val="60000"/>
                    <a:lumOff val="40000"/>
                    <a:alpha val="90000"/>
                  </a:schemeClr>
                </a:solidFill>
              </a:ln>
              <a:effectLst/>
            </c:spPr>
          </c:marker>
          <c:xVal>
            <c:numRef>
              <c:f>Matrix!$G$10:$G$14</c:f>
              <c:numCache>
                <c:formatCode>General</c:formatCode>
                <c:ptCount val="5"/>
                <c:pt idx="0">
                  <c:v>100</c:v>
                </c:pt>
                <c:pt idx="1">
                  <c:v>300</c:v>
                </c:pt>
                <c:pt idx="2">
                  <c:v>500</c:v>
                </c:pt>
                <c:pt idx="3">
                  <c:v>700</c:v>
                </c:pt>
                <c:pt idx="4">
                  <c:v>900</c:v>
                </c:pt>
              </c:numCache>
            </c:numRef>
          </c:xVal>
          <c:yVal>
            <c:numRef>
              <c:f>Matrix!$I$10:$I$14</c:f>
              <c:numCache>
                <c:formatCode>0.00E+00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1-C696-42B3-8ED2-8F82064416D8}"/>
            </c:ext>
          </c:extLst>
        </c:ser>
        <c:ser>
          <c:idx val="2"/>
          <c:order val="2"/>
          <c:tx>
            <c:strRef>
              <c:f>Matrix!$J$2</c:f>
              <c:strCache>
                <c:ptCount val="1"/>
                <c:pt idx="0">
                  <c:v>Initial Risk</c:v>
                </c:pt>
              </c:strCache>
            </c:strRef>
          </c:tx>
          <c:spPr>
            <a:ln w="19050" cap="rnd">
              <a:noFill/>
              <a:round/>
            </a:ln>
            <a:effectLst/>
          </c:spPr>
          <c:marker>
            <c:symbol val="triangle"/>
            <c:size val="8"/>
            <c:spPr>
              <a:solidFill>
                <a:schemeClr val="tx1">
                  <a:alpha val="90000"/>
                </a:schemeClr>
              </a:solidFill>
              <a:ln w="34925">
                <a:solidFill>
                  <a:schemeClr val="bg1">
                    <a:lumMod val="85000"/>
                  </a:schemeClr>
                </a:solidFill>
              </a:ln>
              <a:effectLst/>
            </c:spPr>
          </c:marker>
          <c:xVal>
            <c:numRef>
              <c:f>Matrix!$G$10:$G$14</c:f>
              <c:numCache>
                <c:formatCode>General</c:formatCode>
                <c:ptCount val="5"/>
                <c:pt idx="0">
                  <c:v>100</c:v>
                </c:pt>
                <c:pt idx="1">
                  <c:v>300</c:v>
                </c:pt>
                <c:pt idx="2">
                  <c:v>500</c:v>
                </c:pt>
                <c:pt idx="3">
                  <c:v>700</c:v>
                </c:pt>
                <c:pt idx="4">
                  <c:v>900</c:v>
                </c:pt>
              </c:numCache>
            </c:numRef>
          </c:xVal>
          <c:yVal>
            <c:numRef>
              <c:f>Matrix!$J$10:$J$14</c:f>
              <c:numCache>
                <c:formatCode>0.00E+00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2-C696-42B3-8ED2-8F82064416D8}"/>
            </c:ext>
          </c:extLst>
        </c:ser>
        <c:ser>
          <c:idx val="19"/>
          <c:order val="19"/>
          <c:tx>
            <c:v>left side</c:v>
          </c:tx>
          <c:spPr>
            <a:ln w="25400" cap="rnd">
              <a:noFill/>
              <a:round/>
            </a:ln>
            <a:effectLst/>
          </c:spPr>
          <c:marker>
            <c:symbol val="circle"/>
            <c:size val="5"/>
            <c:spPr>
              <a:noFill/>
              <a:ln w="9525">
                <a:noFill/>
              </a:ln>
              <a:effectLst/>
            </c:spPr>
          </c:marker>
          <c:dLbls>
            <c:dLbl>
              <c:idx val="0"/>
              <c:tx>
                <c:rich>
                  <a:bodyPr/>
                  <a:lstStyle/>
                  <a:p>
                    <a:fld id="{26C0466F-7FB9-4CCD-9367-17C5CB5A3CB0}"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C696-42B3-8ED2-8F82064416D8}"/>
                </c:ext>
              </c:extLst>
            </c:dLbl>
            <c:dLbl>
              <c:idx val="1"/>
              <c:tx>
                <c:rich>
                  <a:bodyPr/>
                  <a:lstStyle/>
                  <a:p>
                    <a:fld id="{DD9BF787-81E7-4A24-A973-49ECE44AB2B7}"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C696-42B3-8ED2-8F82064416D8}"/>
                </c:ext>
              </c:extLst>
            </c:dLbl>
            <c:dLbl>
              <c:idx val="2"/>
              <c:tx>
                <c:rich>
                  <a:bodyPr/>
                  <a:lstStyle/>
                  <a:p>
                    <a:fld id="{D4F11398-2C26-4E23-B867-10E1194B695C}"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C696-42B3-8ED2-8F82064416D8}"/>
                </c:ext>
              </c:extLst>
            </c:dLbl>
            <c:dLbl>
              <c:idx val="3"/>
              <c:tx>
                <c:rich>
                  <a:bodyPr/>
                  <a:lstStyle/>
                  <a:p>
                    <a:fld id="{422B1D0A-4918-4486-B4AB-A8B94944CDAD}"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C696-42B3-8ED2-8F82064416D8}"/>
                </c:ext>
              </c:extLst>
            </c:dLbl>
            <c:dLbl>
              <c:idx val="4"/>
              <c:tx>
                <c:rich>
                  <a:bodyPr/>
                  <a:lstStyle/>
                  <a:p>
                    <a:fld id="{5D81906F-C426-4974-B643-D3A700C8353F}"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C696-42B3-8ED2-8F82064416D8}"/>
                </c:ext>
              </c:extLst>
            </c:dLbl>
            <c:dLbl>
              <c:idx val="5"/>
              <c:tx>
                <c:rich>
                  <a:bodyPr/>
                  <a:lstStyle/>
                  <a:p>
                    <a:fld id="{86848B7B-28F2-4408-92B9-5C0696F4F7E3}"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C696-42B3-8ED2-8F82064416D8}"/>
                </c:ext>
              </c:extLst>
            </c:dLbl>
            <c:dLbl>
              <c:idx val="6"/>
              <c:tx>
                <c:rich>
                  <a:bodyPr/>
                  <a:lstStyle/>
                  <a:p>
                    <a:fld id="{709FE567-8241-47A3-B0ED-768D8748F68B}"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C696-42B3-8ED2-8F82064416D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Matrix!$G$3:$G$9</c:f>
              <c:numCache>
                <c:formatCode>General</c:formatCode>
                <c:ptCount val="7"/>
                <c:pt idx="0">
                  <c:v>0</c:v>
                </c:pt>
                <c:pt idx="1">
                  <c:v>0</c:v>
                </c:pt>
                <c:pt idx="2">
                  <c:v>0</c:v>
                </c:pt>
                <c:pt idx="3">
                  <c:v>0</c:v>
                </c:pt>
                <c:pt idx="4">
                  <c:v>0</c:v>
                </c:pt>
                <c:pt idx="5">
                  <c:v>0</c:v>
                </c:pt>
                <c:pt idx="6">
                  <c:v>0</c:v>
                </c:pt>
              </c:numCache>
            </c:numRef>
          </c:xVal>
          <c:yVal>
            <c:numRef>
              <c:f>Matrix!$L$3:$L$9</c:f>
              <c:numCache>
                <c:formatCode>0.00E+00</c:formatCode>
                <c:ptCount val="7"/>
                <c:pt idx="0" formatCode="General">
                  <c:v>3.0000000000000001E-3</c:v>
                </c:pt>
                <c:pt idx="1">
                  <c:v>3.0000000000000001E-6</c:v>
                </c:pt>
                <c:pt idx="2">
                  <c:v>2.9999999999999999E-7</c:v>
                </c:pt>
                <c:pt idx="3">
                  <c:v>2.9999999999999997E-8</c:v>
                </c:pt>
                <c:pt idx="4">
                  <c:v>3E-9</c:v>
                </c:pt>
                <c:pt idx="5" formatCode="General">
                  <c:v>3E-10</c:v>
                </c:pt>
                <c:pt idx="6" formatCode="General">
                  <c:v>3E-11</c:v>
                </c:pt>
              </c:numCache>
            </c:numRef>
          </c:yVal>
          <c:smooth val="0"/>
          <c:extLst>
            <c:ext xmlns:c15="http://schemas.microsoft.com/office/drawing/2012/chart" uri="{02D57815-91ED-43cb-92C2-25804820EDAC}">
              <c15:datalabelsRange>
                <c15:f>Matrix!$N$3:$N$9</c15:f>
                <c15:dlblRangeCache>
                  <c:ptCount val="7"/>
                  <c:pt idx="0">
                    <c:v>A</c:v>
                  </c:pt>
                  <c:pt idx="1">
                    <c:v>B</c:v>
                  </c:pt>
                  <c:pt idx="2">
                    <c:v>C</c:v>
                  </c:pt>
                  <c:pt idx="3">
                    <c:v>D</c:v>
                  </c:pt>
                  <c:pt idx="4">
                    <c:v>E</c:v>
                  </c:pt>
                  <c:pt idx="5">
                    <c:v>F</c:v>
                  </c:pt>
                  <c:pt idx="6">
                    <c:v>G</c:v>
                  </c:pt>
                </c15:dlblRangeCache>
              </c15:datalabelsRange>
            </c:ext>
            <c:ext xmlns:c16="http://schemas.microsoft.com/office/drawing/2014/chart" uri="{C3380CC4-5D6E-409C-BE32-E72D297353CC}">
              <c16:uniqueId val="{0000001A-C696-42B3-8ED2-8F82064416D8}"/>
            </c:ext>
          </c:extLst>
        </c:ser>
        <c:ser>
          <c:idx val="20"/>
          <c:order val="20"/>
          <c:tx>
            <c:v>top</c:v>
          </c:tx>
          <c:spPr>
            <a:ln w="25400" cap="rnd">
              <a:noFill/>
              <a:round/>
            </a:ln>
            <a:effectLst/>
          </c:spPr>
          <c:marker>
            <c:symbol val="circle"/>
            <c:size val="5"/>
            <c:spPr>
              <a:noFill/>
              <a:ln w="9525">
                <a:noFill/>
              </a:ln>
              <a:effectLst/>
            </c:spPr>
          </c:marker>
          <c:dLbls>
            <c:dLbl>
              <c:idx val="0"/>
              <c:tx>
                <c:rich>
                  <a:bodyPr/>
                  <a:lstStyle/>
                  <a:p>
                    <a:fld id="{B3C220AA-A6E3-4FF1-B5D7-874405B4251A}"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C696-42B3-8ED2-8F82064416D8}"/>
                </c:ext>
              </c:extLst>
            </c:dLbl>
            <c:dLbl>
              <c:idx val="1"/>
              <c:tx>
                <c:rich>
                  <a:bodyPr/>
                  <a:lstStyle/>
                  <a:p>
                    <a:fld id="{C991A9D9-F119-488B-931C-8D26875E9882}"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C696-42B3-8ED2-8F82064416D8}"/>
                </c:ext>
              </c:extLst>
            </c:dLbl>
            <c:dLbl>
              <c:idx val="2"/>
              <c:tx>
                <c:rich>
                  <a:bodyPr/>
                  <a:lstStyle/>
                  <a:p>
                    <a:fld id="{18075ECF-6A0F-4475-AB14-87714A73D60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C696-42B3-8ED2-8F82064416D8}"/>
                </c:ext>
              </c:extLst>
            </c:dLbl>
            <c:dLbl>
              <c:idx val="3"/>
              <c:tx>
                <c:rich>
                  <a:bodyPr/>
                  <a:lstStyle/>
                  <a:p>
                    <a:fld id="{A5A0C15C-4AD0-462D-9C5B-ED440FED24D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C696-42B3-8ED2-8F82064416D8}"/>
                </c:ext>
              </c:extLst>
            </c:dLbl>
            <c:dLbl>
              <c:idx val="4"/>
              <c:tx>
                <c:rich>
                  <a:bodyPr/>
                  <a:lstStyle/>
                  <a:p>
                    <a:fld id="{4A99E05A-81CE-49E5-A98C-95FA94D20927}"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C696-42B3-8ED2-8F82064416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Matrix!$G$10:$G$14</c:f>
              <c:numCache>
                <c:formatCode>General</c:formatCode>
                <c:ptCount val="5"/>
                <c:pt idx="0">
                  <c:v>100</c:v>
                </c:pt>
                <c:pt idx="1">
                  <c:v>300</c:v>
                </c:pt>
                <c:pt idx="2">
                  <c:v>500</c:v>
                </c:pt>
                <c:pt idx="3">
                  <c:v>700</c:v>
                </c:pt>
                <c:pt idx="4">
                  <c:v>900</c:v>
                </c:pt>
              </c:numCache>
            </c:numRef>
          </c:xVal>
          <c:yVal>
            <c:numRef>
              <c:f>Matrix!$M$10:$M$14</c:f>
              <c:numCache>
                <c:formatCode>General</c:formatCode>
                <c:ptCount val="5"/>
                <c:pt idx="0">
                  <c:v>1</c:v>
                </c:pt>
                <c:pt idx="1">
                  <c:v>1</c:v>
                </c:pt>
                <c:pt idx="2">
                  <c:v>1</c:v>
                </c:pt>
                <c:pt idx="3">
                  <c:v>1</c:v>
                </c:pt>
                <c:pt idx="4">
                  <c:v>1</c:v>
                </c:pt>
              </c:numCache>
            </c:numRef>
          </c:yVal>
          <c:smooth val="0"/>
          <c:extLst>
            <c:ext xmlns:c15="http://schemas.microsoft.com/office/drawing/2012/chart" uri="{02D57815-91ED-43cb-92C2-25804820EDAC}">
              <c15:datalabelsRange>
                <c15:f>Matrix!$N$10:$N$14</c15:f>
                <c15:dlblRangeCache>
                  <c:ptCount val="5"/>
                  <c:pt idx="0">
                    <c:v>5 - minimal</c:v>
                  </c:pt>
                  <c:pt idx="1">
                    <c:v>4 - minor</c:v>
                  </c:pt>
                  <c:pt idx="2">
                    <c:v>3 - major</c:v>
                  </c:pt>
                  <c:pt idx="3">
                    <c:v>2 - hazardous</c:v>
                  </c:pt>
                  <c:pt idx="4">
                    <c:v>1 - catastrophic</c:v>
                  </c:pt>
                </c15:dlblRangeCache>
              </c15:datalabelsRange>
            </c:ext>
            <c:ext xmlns:c16="http://schemas.microsoft.com/office/drawing/2014/chart" uri="{C3380CC4-5D6E-409C-BE32-E72D297353CC}">
              <c16:uniqueId val="{00000020-C696-42B3-8ED2-8F82064416D8}"/>
            </c:ext>
          </c:extLst>
        </c:ser>
        <c:ser>
          <c:idx val="21"/>
          <c:order val="21"/>
          <c:tx>
            <c:strRef>
              <c:f>Matrix!$K$2</c:f>
              <c:strCache>
                <c:ptCount val="1"/>
                <c:pt idx="0">
                  <c:v>Residual Risk</c:v>
                </c:pt>
              </c:strCache>
            </c:strRef>
          </c:tx>
          <c:spPr>
            <a:ln w="25400" cap="rnd">
              <a:noFill/>
              <a:round/>
            </a:ln>
            <a:effectLst/>
          </c:spPr>
          <c:marker>
            <c:symbol val="square"/>
            <c:size val="5"/>
            <c:spPr>
              <a:solidFill>
                <a:srgbClr val="7030A0">
                  <a:alpha val="74000"/>
                </a:srgbClr>
              </a:solidFill>
              <a:ln w="9525">
                <a:solidFill>
                  <a:schemeClr val="accent4">
                    <a:lumMod val="80000"/>
                  </a:schemeClr>
                </a:solidFill>
              </a:ln>
              <a:effectLst/>
            </c:spPr>
          </c:marker>
          <c:xVal>
            <c:numRef>
              <c:f>Matrix!$G$10:$G$14</c:f>
              <c:numCache>
                <c:formatCode>General</c:formatCode>
                <c:ptCount val="5"/>
                <c:pt idx="0">
                  <c:v>100</c:v>
                </c:pt>
                <c:pt idx="1">
                  <c:v>300</c:v>
                </c:pt>
                <c:pt idx="2">
                  <c:v>500</c:v>
                </c:pt>
                <c:pt idx="3">
                  <c:v>700</c:v>
                </c:pt>
                <c:pt idx="4">
                  <c:v>900</c:v>
                </c:pt>
              </c:numCache>
            </c:numRef>
          </c:xVal>
          <c:yVal>
            <c:numRef>
              <c:f>Matrix!$K$10:$K$14</c:f>
              <c:numCache>
                <c:formatCode>0.00E+00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21-C696-42B3-8ED2-8F82064416D8}"/>
            </c:ext>
          </c:extLst>
        </c:ser>
        <c:dLbls>
          <c:showLegendKey val="0"/>
          <c:showVal val="0"/>
          <c:showCatName val="0"/>
          <c:showSerName val="0"/>
          <c:showPercent val="0"/>
          <c:showBubbleSize val="0"/>
        </c:dLbls>
        <c:axId val="1303973024"/>
        <c:axId val="1303977616"/>
      </c:scatterChart>
      <c:dateAx>
        <c:axId val="14257056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2568600"/>
        <c:crosses val="max"/>
        <c:auto val="0"/>
        <c:lblOffset val="100"/>
        <c:baseTimeUnit val="days"/>
      </c:dateAx>
      <c:valAx>
        <c:axId val="142568600"/>
        <c:scaling>
          <c:logBase val="10"/>
          <c:orientation val="minMax"/>
          <c:max val="1"/>
          <c:min val="1.0000000000000006E-1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E+00" sourceLinked="1"/>
        <c:majorTickMark val="none"/>
        <c:minorTickMark val="none"/>
        <c:tickLblPos val="none"/>
        <c:spPr>
          <a:solidFill>
            <a:schemeClr val="bg1">
              <a:lumMod val="75000"/>
            </a:schemeClr>
          </a:solid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42570568"/>
        <c:crosses val="autoZero"/>
        <c:crossBetween val="between"/>
      </c:valAx>
      <c:valAx>
        <c:axId val="1303977616"/>
        <c:scaling>
          <c:logBase val="10"/>
          <c:orientation val="minMax"/>
          <c:min val="1.0000000000000006E-11"/>
        </c:scaling>
        <c:delete val="0"/>
        <c:axPos val="r"/>
        <c:numFmt formatCode="0.00E+0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3973024"/>
        <c:crosses val="max"/>
        <c:crossBetween val="midCat"/>
      </c:valAx>
      <c:valAx>
        <c:axId val="1303973024"/>
        <c:scaling>
          <c:orientation val="minMax"/>
        </c:scaling>
        <c:delete val="1"/>
        <c:axPos val="t"/>
        <c:numFmt formatCode="General" sourceLinked="1"/>
        <c:majorTickMark val="none"/>
        <c:minorTickMark val="none"/>
        <c:tickLblPos val="nextTo"/>
        <c:crossAx val="1303977616"/>
        <c:crosses val="max"/>
        <c:crossBetween val="midCat"/>
      </c:valAx>
      <c:spPr>
        <a:noFill/>
        <a:ln>
          <a:solidFill>
            <a:schemeClr val="tx1"/>
          </a:solidFill>
        </a:ln>
        <a:effectLst/>
      </c:spPr>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9"/>
        <c:delete val="1"/>
      </c:legendEntry>
      <c:legendEntry>
        <c:idx val="2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lumMod val="60000"/>
          <a:lumOff val="4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589893</xdr:colOff>
      <xdr:row>1</xdr:row>
      <xdr:rowOff>70726</xdr:rowOff>
    </xdr:from>
    <xdr:to>
      <xdr:col>16</xdr:col>
      <xdr:colOff>196850</xdr:colOff>
      <xdr:row>48</xdr:row>
      <xdr:rowOff>69850</xdr:rowOff>
    </xdr:to>
    <xdr:graphicFrame macro="">
      <xdr:nvGraphicFramePr>
        <xdr:cNvPr id="2" name="Chart 1">
          <a:extLst>
            <a:ext uri="{FF2B5EF4-FFF2-40B4-BE49-F238E27FC236}">
              <a16:creationId xmlns:a16="http://schemas.microsoft.com/office/drawing/2014/main" id="{9F88BA33-48A5-4D65-BB13-3F6264301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hyperlink" Target="https://www.google.com/search?sca_esv=7f0bd94c4cf1a1fb&amp;sxsrf=AE3TifNyBsHIvgh7JQTXIGmBW0G2aElwtw%3A1753712033952&amp;q=critical+angle+of+attack&amp;sa=X&amp;ved=2ahUKEwj2ycm23t-OAxXzFmIAHcNiB4wQxccNegQIKBAB&amp;mstk=AUtExfCyZB8we0LvoY9nQXeYu6hWvQjtsyDwwN5bY6kjF8rBm8mP1gRl5lTuUCaDh0TZjbICS9VhjVnu87ZrUvtsDjOwrszu6sm0w1pOaNdaOMhqAMKp31OCxD2aGWBsMTHA2Zs_4wvjNBAihH9H53pZoiIF_FwMNRhVEfqzVutESsCFcaojVfI23-2Jqpve9h-uGTp633PZlsql-newSwHT-yNw44cah7q91-__y6W4-7LfQKxHwF93ba7zvg10DMg1P4p7GZoVkRYbAhEoBUmjb7Nm&amp;csui=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55CEC-E96E-4190-91C0-DDEC1B7341DA}">
  <sheetPr>
    <tabColor rgb="FFFFFF00"/>
  </sheetPr>
  <dimension ref="A1:AL27"/>
  <sheetViews>
    <sheetView tabSelected="1" workbookViewId="0">
      <selection activeCell="B2" sqref="B2:B24"/>
    </sheetView>
  </sheetViews>
  <sheetFormatPr defaultRowHeight="14.5" x14ac:dyDescent="0.35"/>
  <cols>
    <col min="1" max="1" width="10.1796875" style="1" bestFit="1" customWidth="1"/>
    <col min="2" max="2" width="32.54296875" style="1" customWidth="1"/>
    <col min="3" max="3" width="20.7265625" style="1" customWidth="1"/>
    <col min="4" max="4" width="16.81640625" style="1" customWidth="1"/>
    <col min="5" max="5" width="14.1796875" style="1" bestFit="1" customWidth="1"/>
    <col min="6" max="6" width="17.6328125" style="1" bestFit="1" customWidth="1"/>
    <col min="7" max="7" width="14.81640625" style="1" bestFit="1" customWidth="1"/>
    <col min="8" max="8" width="29.7265625" style="1" bestFit="1" customWidth="1"/>
    <col min="9" max="9" width="14.81640625" style="1" customWidth="1"/>
    <col min="10" max="10" width="16" style="1" bestFit="1" customWidth="1"/>
    <col min="11" max="11" width="24.54296875" style="1" bestFit="1" customWidth="1"/>
    <col min="12" max="12" width="19.36328125" style="1" bestFit="1" customWidth="1"/>
    <col min="13" max="13" width="19.36328125" style="1" customWidth="1"/>
    <col min="14" max="14" width="16.1796875" style="1" bestFit="1" customWidth="1"/>
    <col min="15" max="15" width="30.7265625" style="1" bestFit="1" customWidth="1"/>
    <col min="16" max="16" width="35.6328125" style="1" customWidth="1"/>
    <col min="17" max="17" width="19.90625" style="1" bestFit="1" customWidth="1"/>
    <col min="18" max="18" width="14.81640625" style="1" bestFit="1" customWidth="1"/>
    <col min="19" max="19" width="31.81640625" style="1" bestFit="1" customWidth="1"/>
    <col min="20" max="20" width="14.6328125" style="1" bestFit="1" customWidth="1"/>
    <col min="21" max="21" width="14.6328125" style="1" customWidth="1"/>
    <col min="22" max="22" width="13.81640625" style="1" bestFit="1" customWidth="1"/>
    <col min="23" max="23" width="29" style="1" bestFit="1" customWidth="1"/>
    <col min="24" max="24" width="18.08984375" style="1" bestFit="1" customWidth="1"/>
    <col min="25" max="25" width="39.36328125" style="1" bestFit="1" customWidth="1"/>
    <col min="26" max="26" width="13.26953125" style="1" customWidth="1"/>
    <col min="27" max="27" width="17.08984375" style="1" bestFit="1" customWidth="1"/>
    <col min="28" max="28" width="18.08984375" style="1" bestFit="1" customWidth="1"/>
    <col min="29" max="37" width="13.6328125" style="1" customWidth="1"/>
    <col min="38" max="16384" width="8.7265625" style="1"/>
  </cols>
  <sheetData>
    <row r="1" spans="1:37" s="4" customFormat="1" x14ac:dyDescent="0.35">
      <c r="A1" s="63"/>
      <c r="B1" s="64" t="s">
        <v>1</v>
      </c>
      <c r="C1" s="64" t="s">
        <v>1673</v>
      </c>
      <c r="D1" s="64" t="s">
        <v>1705</v>
      </c>
      <c r="E1" s="64" t="s">
        <v>0</v>
      </c>
      <c r="F1" s="64" t="s">
        <v>1786</v>
      </c>
      <c r="G1" s="64" t="s">
        <v>1788</v>
      </c>
      <c r="H1" s="64" t="s">
        <v>1794</v>
      </c>
      <c r="I1" s="64" t="s">
        <v>1789</v>
      </c>
      <c r="J1" s="64" t="s">
        <v>1681</v>
      </c>
      <c r="K1" s="64" t="s">
        <v>1795</v>
      </c>
      <c r="L1" s="64" t="s">
        <v>1702</v>
      </c>
      <c r="M1" s="64" t="s">
        <v>1784</v>
      </c>
      <c r="N1" s="64" t="s">
        <v>110</v>
      </c>
      <c r="O1" s="64" t="s">
        <v>1679</v>
      </c>
      <c r="P1" s="64" t="s">
        <v>2</v>
      </c>
      <c r="Q1" s="64" t="s">
        <v>1790</v>
      </c>
      <c r="R1" s="64" t="s">
        <v>1669</v>
      </c>
      <c r="S1" s="64" t="s">
        <v>1680</v>
      </c>
      <c r="T1" s="64" t="s">
        <v>1670</v>
      </c>
      <c r="U1" s="64" t="s">
        <v>1695</v>
      </c>
      <c r="V1" s="64" t="s">
        <v>1793</v>
      </c>
      <c r="W1" s="64" t="s">
        <v>1792</v>
      </c>
      <c r="X1" s="64" t="s">
        <v>1672</v>
      </c>
      <c r="Y1" s="64" t="s">
        <v>1682</v>
      </c>
      <c r="Z1" s="64" t="s">
        <v>1684</v>
      </c>
      <c r="AA1" s="65" t="s">
        <v>1733</v>
      </c>
      <c r="AB1" s="91" t="s">
        <v>1819</v>
      </c>
      <c r="AC1" s="91"/>
      <c r="AD1" s="91"/>
      <c r="AE1" s="91"/>
      <c r="AF1" s="91"/>
      <c r="AG1" s="91"/>
      <c r="AH1" s="91"/>
      <c r="AI1" s="91"/>
      <c r="AJ1" s="91"/>
      <c r="AK1" s="91"/>
    </row>
    <row r="2" spans="1:37" x14ac:dyDescent="0.35">
      <c r="A2" s="86" t="s">
        <v>1689</v>
      </c>
      <c r="B2" s="81"/>
      <c r="C2" s="81" t="e">
        <f>VLOOKUP(B2,'AHOCS Hazards'!B2:C1019,2,FALSE)</f>
        <v>#N/A</v>
      </c>
      <c r="D2" s="81"/>
      <c r="E2" s="84"/>
      <c r="F2" s="81"/>
      <c r="G2" s="79"/>
      <c r="H2" s="94"/>
      <c r="I2" s="79" t="str">
        <f>IF(OR(F2="",G2=""),"",G2*F2)</f>
        <v/>
      </c>
      <c r="J2" s="84" t="str">
        <f>IF($E$2="Flight Hours",1,"")</f>
        <v/>
      </c>
      <c r="K2" s="84" t="str">
        <f>IF(J2=1,"N/A","")</f>
        <v/>
      </c>
      <c r="L2" s="79" t="str">
        <f>IF(OR(I2="",J2=""),"",J2*I2)</f>
        <v/>
      </c>
      <c r="M2" s="79"/>
      <c r="N2" s="83" t="str">
        <f>IF(OR(M2="",L2=""),"",M2/L2)</f>
        <v/>
      </c>
      <c r="O2" s="81"/>
      <c r="P2" s="66"/>
      <c r="Q2" s="84"/>
      <c r="R2" s="88" t="str">
        <f>IF(OR(Q2="",M2="",M2=0),"",Q2/M2)</f>
        <v/>
      </c>
      <c r="S2" s="81"/>
      <c r="T2" s="84" t="s">
        <v>1704</v>
      </c>
      <c r="U2" s="84" t="s">
        <v>1696</v>
      </c>
      <c r="V2" s="1" t="s">
        <v>1674</v>
      </c>
      <c r="X2" s="67">
        <f>IF(AND(W2&gt;0,W3&gt;0,W4&gt;0,W5&gt;0,W6&gt;0,SUM(W2:W6)&gt;35),W2/Q2,0.0367)</f>
        <v>3.6700000000000003E-2</v>
      </c>
      <c r="Y2" s="81"/>
      <c r="Z2" s="68">
        <f>IF(OR(N2="",R2=""),0,N2*R2*X2)</f>
        <v>0</v>
      </c>
      <c r="AA2" s="69" t="str">
        <f>IF($D$2="Commercial",IF(Z2&gt;0.000000001,"high",IF(Z2&gt;0.0000000001,"medium",IF(Z2&gt;0.00000000001,"low",""))),IF(Z2&gt;0.0000001,"high",IF(Z2&gt;0.00000001,"medium",IF(Z2&gt;0.00000000001,"low",""))))</f>
        <v/>
      </c>
      <c r="AB2" s="91"/>
      <c r="AC2" s="91"/>
      <c r="AD2" s="91"/>
      <c r="AE2" s="91"/>
      <c r="AF2" s="91"/>
      <c r="AG2" s="91"/>
      <c r="AH2" s="91"/>
      <c r="AI2" s="91"/>
      <c r="AJ2" s="91"/>
      <c r="AK2" s="91"/>
    </row>
    <row r="3" spans="1:37" x14ac:dyDescent="0.35">
      <c r="A3" s="87"/>
      <c r="B3" s="81"/>
      <c r="C3" s="81"/>
      <c r="D3" s="81"/>
      <c r="E3" s="84"/>
      <c r="F3" s="81"/>
      <c r="G3" s="84"/>
      <c r="H3" s="94"/>
      <c r="I3" s="79"/>
      <c r="J3" s="84"/>
      <c r="K3" s="84"/>
      <c r="L3" s="79"/>
      <c r="M3" s="79"/>
      <c r="N3" s="84"/>
      <c r="O3" s="81"/>
      <c r="P3" s="66"/>
      <c r="Q3" s="84"/>
      <c r="R3" s="88"/>
      <c r="S3" s="81"/>
      <c r="T3" s="84"/>
      <c r="U3" s="84"/>
      <c r="V3" s="1" t="s">
        <v>1675</v>
      </c>
      <c r="X3" s="67">
        <f>IF(AND(W2&gt;0,W3&gt;0,W4&gt;0,W5&gt;0,W6&gt;0,SUM(W2:W6)&gt;35),W2/Q2,0.0628)</f>
        <v>6.2799999999999995E-2</v>
      </c>
      <c r="Y3" s="81"/>
      <c r="Z3" s="68">
        <f>IF(OR(N2="",R2=""),0,N2*R2*X3)</f>
        <v>0</v>
      </c>
      <c r="AA3" s="69" t="str">
        <f>IF($D$2="Commercial",IF(Z3&gt;0.00000001,"high",IF(Z3&gt;0.0000000001,"medium",IF(Z3&gt;0.00000000001,"low",""))),IF(Z3&gt;0.000001,"high",IF(Z3&gt;0.00000001,"medium",IF(Z3&gt;0.00000000001,"low",""))))</f>
        <v/>
      </c>
      <c r="AB3" s="91"/>
      <c r="AC3" s="91"/>
      <c r="AD3" s="91"/>
      <c r="AE3" s="91"/>
      <c r="AF3" s="91"/>
      <c r="AG3" s="91"/>
      <c r="AH3" s="91"/>
      <c r="AI3" s="91"/>
      <c r="AJ3" s="91"/>
      <c r="AK3" s="91"/>
    </row>
    <row r="4" spans="1:37" x14ac:dyDescent="0.35">
      <c r="A4" s="87"/>
      <c r="B4" s="81"/>
      <c r="C4" s="81"/>
      <c r="D4" s="81"/>
      <c r="E4" s="84"/>
      <c r="F4" s="81"/>
      <c r="G4" s="84"/>
      <c r="H4" s="94"/>
      <c r="I4" s="79"/>
      <c r="J4" s="84"/>
      <c r="K4" s="84"/>
      <c r="L4" s="79"/>
      <c r="M4" s="79"/>
      <c r="N4" s="84"/>
      <c r="O4" s="81"/>
      <c r="P4" s="66"/>
      <c r="Q4" s="84"/>
      <c r="R4" s="88"/>
      <c r="S4" s="81"/>
      <c r="T4" s="84"/>
      <c r="U4" s="84"/>
      <c r="V4" s="1" t="s">
        <v>1676</v>
      </c>
      <c r="X4" s="67">
        <f>IF(AND(W3&gt;0,W4&gt;0,W5&gt;0,W6&gt;0,W7&gt;0,SUM(W3:W7)&gt;35),W3/Q3,0.4161)</f>
        <v>0.41610000000000003</v>
      </c>
      <c r="Y4" s="81"/>
      <c r="Z4" s="68">
        <f>IF(OR(N2="",R2=""),0,N2*R2*X4)</f>
        <v>0</v>
      </c>
      <c r="AA4" s="69" t="str">
        <f>IF($D$2="Commercial",IF(Z4&gt;0.0000001,"high",IF(Z4&gt;0.000000001,"medium",IF(Z4&gt;0.00000000001,"low",""))),IF(Z4&gt;0.00001,"high",IF(Z4&gt;0.0000001,"medium",IF(Z4&gt;0.00000000001,"low",""))))</f>
        <v/>
      </c>
      <c r="AB4" s="91"/>
      <c r="AC4" s="91"/>
      <c r="AD4" s="91"/>
      <c r="AE4" s="91"/>
      <c r="AF4" s="91"/>
      <c r="AG4" s="91"/>
      <c r="AH4" s="91"/>
      <c r="AI4" s="91"/>
      <c r="AJ4" s="91"/>
      <c r="AK4" s="91"/>
    </row>
    <row r="5" spans="1:37" x14ac:dyDescent="0.35">
      <c r="A5" s="87"/>
      <c r="B5" s="81"/>
      <c r="C5" s="81"/>
      <c r="D5" s="81"/>
      <c r="E5" s="84"/>
      <c r="F5" s="81"/>
      <c r="G5" s="84"/>
      <c r="H5" s="94"/>
      <c r="I5" s="79"/>
      <c r="J5" s="84"/>
      <c r="K5" s="84"/>
      <c r="L5" s="79"/>
      <c r="M5" s="79"/>
      <c r="N5" s="84"/>
      <c r="O5" s="81"/>
      <c r="P5" s="66"/>
      <c r="Q5" s="84"/>
      <c r="R5" s="88"/>
      <c r="S5" s="81"/>
      <c r="T5" s="84"/>
      <c r="U5" s="84"/>
      <c r="V5" s="1" t="s">
        <v>1677</v>
      </c>
      <c r="X5" s="67">
        <f>IF(AND(W3&gt;0,W4&gt;0,W5&gt;0,W6&gt;0,W7&gt;0,SUM(W3:W7)&gt;35),W3/Q3,0.3583)</f>
        <v>0.35830000000000001</v>
      </c>
      <c r="Y5" s="81"/>
      <c r="Z5" s="68">
        <f>IF(OR(N2="",R2=""),0,N2*R2*X5)</f>
        <v>0</v>
      </c>
      <c r="AA5" s="69" t="str">
        <f>IF($D$2="Commercial",IF(Z5&gt;0.00000001,"medium",IF(Z5&gt;0.00000000001,"low","")),IF(Z5&gt;0.000001,"medium",IF(Z5&gt;0.00000000001,"low","")))</f>
        <v/>
      </c>
      <c r="AB5" s="91"/>
      <c r="AC5" s="91"/>
      <c r="AD5" s="91"/>
      <c r="AE5" s="91"/>
      <c r="AF5" s="91"/>
      <c r="AG5" s="91"/>
      <c r="AH5" s="91"/>
      <c r="AI5" s="91"/>
      <c r="AJ5" s="91"/>
      <c r="AK5" s="91"/>
    </row>
    <row r="6" spans="1:37" x14ac:dyDescent="0.35">
      <c r="A6" s="87"/>
      <c r="B6" s="81"/>
      <c r="C6" s="81"/>
      <c r="D6" s="81"/>
      <c r="E6" s="84"/>
      <c r="F6" s="81"/>
      <c r="G6" s="84"/>
      <c r="H6" s="94"/>
      <c r="I6" s="79"/>
      <c r="J6" s="84"/>
      <c r="K6" s="84"/>
      <c r="L6" s="79"/>
      <c r="M6" s="79"/>
      <c r="N6" s="84"/>
      <c r="O6" s="81"/>
      <c r="P6" s="66"/>
      <c r="Q6" s="84"/>
      <c r="R6" s="88"/>
      <c r="S6" s="81"/>
      <c r="T6" s="84"/>
      <c r="U6" s="84"/>
      <c r="V6" s="1" t="s">
        <v>1678</v>
      </c>
      <c r="X6" s="67">
        <f>1-X5-X4-X3-X2</f>
        <v>0.12609999999999991</v>
      </c>
      <c r="Y6" s="81"/>
      <c r="Z6" s="68">
        <f>IF(OR(N2="",R2=""),0,N2*R2*X6)</f>
        <v>0</v>
      </c>
      <c r="AA6" s="69" t="str">
        <f>IF(Z6&gt;0.00000000001,"low","")</f>
        <v/>
      </c>
      <c r="AB6" s="91"/>
      <c r="AC6" s="91"/>
      <c r="AD6" s="91"/>
      <c r="AE6" s="91"/>
      <c r="AF6" s="91"/>
      <c r="AG6" s="91"/>
      <c r="AH6" s="91"/>
      <c r="AI6" s="91"/>
      <c r="AJ6" s="91"/>
      <c r="AK6" s="91"/>
    </row>
    <row r="7" spans="1:37" x14ac:dyDescent="0.35">
      <c r="A7" s="70"/>
      <c r="B7" s="81"/>
      <c r="C7" s="81"/>
      <c r="D7" s="81"/>
      <c r="E7" s="84"/>
      <c r="F7" s="4" t="s">
        <v>1787</v>
      </c>
      <c r="G7" s="4" t="s">
        <v>1788</v>
      </c>
      <c r="H7" s="94"/>
      <c r="I7" s="4" t="s">
        <v>1789</v>
      </c>
      <c r="J7" s="4" t="s">
        <v>1681</v>
      </c>
      <c r="K7" s="84"/>
      <c r="L7" s="4" t="s">
        <v>1702</v>
      </c>
      <c r="M7" s="4" t="s">
        <v>1785</v>
      </c>
      <c r="N7" s="4" t="s">
        <v>110</v>
      </c>
      <c r="O7" s="4" t="s">
        <v>1687</v>
      </c>
      <c r="P7" s="4" t="s">
        <v>2</v>
      </c>
      <c r="Q7" s="4" t="s">
        <v>1791</v>
      </c>
      <c r="R7" s="4" t="s">
        <v>1669</v>
      </c>
      <c r="S7" s="4" t="s">
        <v>1687</v>
      </c>
      <c r="T7" s="4" t="s">
        <v>1670</v>
      </c>
      <c r="U7" s="4" t="s">
        <v>1695</v>
      </c>
      <c r="V7" s="4" t="s">
        <v>1671</v>
      </c>
      <c r="W7" s="4" t="s">
        <v>1792</v>
      </c>
      <c r="X7" s="4" t="s">
        <v>1672</v>
      </c>
      <c r="Y7" s="4" t="s">
        <v>1687</v>
      </c>
      <c r="Z7" s="71" t="s">
        <v>1684</v>
      </c>
      <c r="AA7" s="72" t="s">
        <v>1734</v>
      </c>
      <c r="AB7" s="91"/>
      <c r="AC7" s="91"/>
      <c r="AD7" s="91"/>
      <c r="AE7" s="91"/>
      <c r="AF7" s="91"/>
      <c r="AG7" s="91"/>
      <c r="AH7" s="91"/>
      <c r="AI7" s="91"/>
      <c r="AJ7" s="91"/>
      <c r="AK7" s="91"/>
    </row>
    <row r="8" spans="1:37" x14ac:dyDescent="0.35">
      <c r="A8" s="86" t="s">
        <v>1690</v>
      </c>
      <c r="B8" s="81"/>
      <c r="C8" s="81"/>
      <c r="D8" s="81"/>
      <c r="E8" s="84"/>
      <c r="F8" s="81" t="str">
        <f>IF(F2="","",F2)</f>
        <v/>
      </c>
      <c r="G8" s="79" t="str">
        <f>IF(G2="","",G2)</f>
        <v/>
      </c>
      <c r="H8" s="94"/>
      <c r="I8" s="79" t="str">
        <f>IF(OR(F8="",G8=""),"",G8*F8)</f>
        <v/>
      </c>
      <c r="J8" s="84" t="str">
        <f>IF($E$2="Flight Hours",1,"")</f>
        <v/>
      </c>
      <c r="K8" s="84"/>
      <c r="L8" s="79" t="str">
        <f>IF(OR(I8="",J8=""),"",J8*I8)</f>
        <v/>
      </c>
      <c r="M8" s="84" t="str">
        <f>IF(M2="","",M2)</f>
        <v/>
      </c>
      <c r="N8" s="83" t="str">
        <f>IF(OR(M8="",L8=""),"",M8/L8)</f>
        <v/>
      </c>
      <c r="O8" s="81" t="s">
        <v>1703</v>
      </c>
      <c r="P8" s="5" t="str">
        <f>IF(P2="","",P2)</f>
        <v/>
      </c>
      <c r="Q8" s="84" t="str">
        <f>IF(Q2="","",Q2)</f>
        <v/>
      </c>
      <c r="R8" s="88" t="str">
        <f>IF(OR(Q8="",M8="",M8=0),"",Q8/M8)</f>
        <v/>
      </c>
      <c r="S8" s="81" t="s">
        <v>1703</v>
      </c>
      <c r="T8" s="84" t="str">
        <f>T2</f>
        <v>Damage, Injury</v>
      </c>
      <c r="U8" s="84" t="str">
        <f>U2</f>
        <v>All</v>
      </c>
      <c r="V8" s="1" t="s">
        <v>1674</v>
      </c>
      <c r="W8" s="57" t="str">
        <f>IF(Q8="","",Q8*X8)</f>
        <v/>
      </c>
      <c r="X8" s="67">
        <f>X2</f>
        <v>3.6700000000000003E-2</v>
      </c>
      <c r="Y8" s="81" t="s">
        <v>1703</v>
      </c>
      <c r="Z8" s="68">
        <f>IF(OR(N8="",R8=""),0,N8*R8*X8)</f>
        <v>0</v>
      </c>
      <c r="AA8" s="69" t="str">
        <f>IF($D$2="Commercial",IF(Z8&gt;0.000000001,"high",IF(Z8&gt;0.0000000001,"medium",IF(Z8&gt;0.00000000001,"low",""))),IF(Z8&gt;0.0000001,"high",IF(Z8&gt;0.00000001,"medium",IF(Z8&gt;0.00000000001,"low",""))))</f>
        <v/>
      </c>
      <c r="AB8" s="91"/>
      <c r="AC8" s="91"/>
      <c r="AD8" s="91"/>
      <c r="AE8" s="91"/>
      <c r="AF8" s="91"/>
      <c r="AG8" s="91"/>
      <c r="AH8" s="91"/>
      <c r="AI8" s="91"/>
      <c r="AJ8" s="91"/>
      <c r="AK8" s="91"/>
    </row>
    <row r="9" spans="1:37" x14ac:dyDescent="0.35">
      <c r="A9" s="87"/>
      <c r="B9" s="81"/>
      <c r="C9" s="81"/>
      <c r="D9" s="81"/>
      <c r="E9" s="84"/>
      <c r="F9" s="81"/>
      <c r="G9" s="84"/>
      <c r="H9" s="94"/>
      <c r="I9" s="79"/>
      <c r="J9" s="84"/>
      <c r="K9" s="84"/>
      <c r="L9" s="79"/>
      <c r="M9" s="84"/>
      <c r="N9" s="84"/>
      <c r="O9" s="81"/>
      <c r="P9" s="5" t="str">
        <f>IF(P3="","",P3)</f>
        <v/>
      </c>
      <c r="Q9" s="84"/>
      <c r="R9" s="88"/>
      <c r="S9" s="81"/>
      <c r="T9" s="84"/>
      <c r="U9" s="84"/>
      <c r="V9" s="1" t="s">
        <v>1675</v>
      </c>
      <c r="W9" s="57" t="str">
        <f>IF(Q8="","",Q8*X9)</f>
        <v/>
      </c>
      <c r="X9" s="67">
        <f>X3</f>
        <v>6.2799999999999995E-2</v>
      </c>
      <c r="Y9" s="81"/>
      <c r="Z9" s="68">
        <f>IF(OR(N8="",R8=""),0,N8*R8*X9)</f>
        <v>0</v>
      </c>
      <c r="AA9" s="69" t="str">
        <f>IF($D$2="Commercial",IF(Z9&gt;0.00000001,"high",IF(Z9&gt;0.0000000001,"medium",IF(Z9&gt;0.00000000001,"low",""))),IF(Z9&gt;0.000001,"high",IF(Z9&gt;0.00000001,"medium",IF(Z9&gt;0.00000000001,"low",""))))</f>
        <v/>
      </c>
      <c r="AB9" s="91"/>
      <c r="AC9" s="91"/>
      <c r="AD9" s="91"/>
      <c r="AE9" s="91"/>
      <c r="AF9" s="91"/>
      <c r="AG9" s="91"/>
      <c r="AH9" s="91"/>
      <c r="AI9" s="91"/>
      <c r="AJ9" s="91"/>
      <c r="AK9" s="91"/>
    </row>
    <row r="10" spans="1:37" x14ac:dyDescent="0.35">
      <c r="A10" s="87"/>
      <c r="B10" s="81"/>
      <c r="C10" s="81"/>
      <c r="D10" s="81"/>
      <c r="E10" s="84"/>
      <c r="F10" s="81"/>
      <c r="G10" s="84"/>
      <c r="H10" s="94"/>
      <c r="I10" s="79"/>
      <c r="J10" s="84"/>
      <c r="K10" s="84"/>
      <c r="L10" s="79"/>
      <c r="M10" s="84"/>
      <c r="N10" s="84"/>
      <c r="O10" s="81"/>
      <c r="P10" s="5" t="str">
        <f>IF(P4="","",P4)</f>
        <v/>
      </c>
      <c r="Q10" s="84"/>
      <c r="R10" s="88"/>
      <c r="S10" s="81"/>
      <c r="T10" s="84"/>
      <c r="U10" s="84"/>
      <c r="V10" s="1" t="s">
        <v>1676</v>
      </c>
      <c r="W10" s="57" t="str">
        <f>IF(Q8="","",Q8*X10)</f>
        <v/>
      </c>
      <c r="X10" s="67">
        <f>X4</f>
        <v>0.41610000000000003</v>
      </c>
      <c r="Y10" s="81"/>
      <c r="Z10" s="68">
        <f>IF(OR(N8="",R8=""),0,N8*R8*X10)</f>
        <v>0</v>
      </c>
      <c r="AA10" s="69" t="str">
        <f>IF($D$2="Commercial",IF(Z10&gt;0.0000001,"high",IF(Z10&gt;0.000000001,"medium",IF(Z10&gt;0.00000000001,"low",""))),IF(Z10&gt;0.00001,"high",IF(Z10&gt;0.0000001,"medium",IF(Z10&gt;0.00000000001,"low",""))))</f>
        <v/>
      </c>
      <c r="AB10" s="91"/>
      <c r="AC10" s="91"/>
      <c r="AD10" s="91"/>
      <c r="AE10" s="91"/>
      <c r="AF10" s="91"/>
      <c r="AG10" s="91"/>
      <c r="AH10" s="91"/>
      <c r="AI10" s="91"/>
      <c r="AJ10" s="91"/>
      <c r="AK10" s="91"/>
    </row>
    <row r="11" spans="1:37" x14ac:dyDescent="0.35">
      <c r="A11" s="87"/>
      <c r="B11" s="81"/>
      <c r="C11" s="81"/>
      <c r="D11" s="81"/>
      <c r="E11" s="84"/>
      <c r="F11" s="81"/>
      <c r="G11" s="84"/>
      <c r="H11" s="94"/>
      <c r="I11" s="79"/>
      <c r="J11" s="84"/>
      <c r="K11" s="84"/>
      <c r="L11" s="79"/>
      <c r="M11" s="84"/>
      <c r="N11" s="84"/>
      <c r="O11" s="81"/>
      <c r="P11" s="5" t="str">
        <f>IF(P5="","",P5)</f>
        <v/>
      </c>
      <c r="Q11" s="84"/>
      <c r="R11" s="88"/>
      <c r="S11" s="81"/>
      <c r="T11" s="84"/>
      <c r="U11" s="84"/>
      <c r="V11" s="1" t="s">
        <v>1677</v>
      </c>
      <c r="W11" s="57" t="str">
        <f>IF(Q8="","",Q8*X11)</f>
        <v/>
      </c>
      <c r="X11" s="67">
        <f>X5</f>
        <v>0.35830000000000001</v>
      </c>
      <c r="Y11" s="81"/>
      <c r="Z11" s="68">
        <f>IF(OR(N8="",R8=""),0,N8*R8*X11)</f>
        <v>0</v>
      </c>
      <c r="AA11" s="69" t="str">
        <f>IF($D$2="Commercial",IF(Z11&gt;0.00000001,"medium",IF(Z11&gt;0.00000000001,"low","")),IF(Z11&gt;0.000001,"medium",IF(Z11&gt;0.00000000001,"low","")))</f>
        <v/>
      </c>
      <c r="AB11" s="91"/>
      <c r="AC11" s="91"/>
      <c r="AD11" s="91"/>
      <c r="AE11" s="91"/>
      <c r="AF11" s="91"/>
      <c r="AG11" s="91"/>
      <c r="AH11" s="91"/>
      <c r="AI11" s="91"/>
      <c r="AJ11" s="91"/>
      <c r="AK11" s="91"/>
    </row>
    <row r="12" spans="1:37" x14ac:dyDescent="0.35">
      <c r="A12" s="87"/>
      <c r="B12" s="81"/>
      <c r="C12" s="81"/>
      <c r="D12" s="81"/>
      <c r="E12" s="84"/>
      <c r="F12" s="81"/>
      <c r="G12" s="84"/>
      <c r="H12" s="94"/>
      <c r="I12" s="79"/>
      <c r="J12" s="84"/>
      <c r="K12" s="84"/>
      <c r="L12" s="79"/>
      <c r="M12" s="84"/>
      <c r="N12" s="84"/>
      <c r="O12" s="81"/>
      <c r="P12" s="5" t="str">
        <f>IF(P6="","",P6)</f>
        <v/>
      </c>
      <c r="Q12" s="84"/>
      <c r="R12" s="88"/>
      <c r="S12" s="81"/>
      <c r="T12" s="84"/>
      <c r="U12" s="84"/>
      <c r="V12" s="1" t="s">
        <v>1678</v>
      </c>
      <c r="W12" s="57" t="str">
        <f>IF(Q8="","",Q8-SUM(W8:W11))</f>
        <v/>
      </c>
      <c r="X12" s="67">
        <f>1-X11-X10-X9-X8</f>
        <v>0.12609999999999991</v>
      </c>
      <c r="Y12" s="81"/>
      <c r="Z12" s="68">
        <f>IF(OR(N8="",R8=""),0,N8*R8*X12)</f>
        <v>0</v>
      </c>
      <c r="AA12" s="69" t="str">
        <f>IF(Z12&gt;0.00000000001,"low","")</f>
        <v/>
      </c>
      <c r="AB12" s="91"/>
      <c r="AC12" s="91"/>
      <c r="AD12" s="91"/>
      <c r="AE12" s="91"/>
      <c r="AF12" s="91"/>
      <c r="AG12" s="91"/>
      <c r="AH12" s="91"/>
      <c r="AI12" s="91"/>
      <c r="AJ12" s="91"/>
      <c r="AK12" s="91"/>
    </row>
    <row r="13" spans="1:37" x14ac:dyDescent="0.35">
      <c r="A13" s="70"/>
      <c r="B13" s="81"/>
      <c r="C13" s="81"/>
      <c r="D13" s="81"/>
      <c r="E13" s="84"/>
      <c r="F13" s="4" t="s">
        <v>1787</v>
      </c>
      <c r="G13" s="4" t="s">
        <v>1788</v>
      </c>
      <c r="H13" s="94"/>
      <c r="I13" s="4" t="s">
        <v>1789</v>
      </c>
      <c r="J13" s="4" t="s">
        <v>1681</v>
      </c>
      <c r="K13" s="84"/>
      <c r="L13" s="4" t="s">
        <v>1702</v>
      </c>
      <c r="M13" s="4" t="s">
        <v>1785</v>
      </c>
      <c r="N13" s="4" t="s">
        <v>110</v>
      </c>
      <c r="O13" s="4" t="s">
        <v>1687</v>
      </c>
      <c r="P13" s="4" t="s">
        <v>2</v>
      </c>
      <c r="Q13" s="4" t="s">
        <v>1791</v>
      </c>
      <c r="R13" s="4" t="s">
        <v>1669</v>
      </c>
      <c r="S13" s="4" t="s">
        <v>1687</v>
      </c>
      <c r="T13" s="4" t="s">
        <v>1670</v>
      </c>
      <c r="U13" s="4" t="s">
        <v>1695</v>
      </c>
      <c r="V13" s="4" t="s">
        <v>1671</v>
      </c>
      <c r="W13" s="4" t="s">
        <v>1792</v>
      </c>
      <c r="X13" s="4" t="s">
        <v>1672</v>
      </c>
      <c r="Y13" s="4" t="s">
        <v>1687</v>
      </c>
      <c r="Z13" s="71" t="s">
        <v>1684</v>
      </c>
      <c r="AA13" s="72" t="s">
        <v>1735</v>
      </c>
      <c r="AB13" s="91"/>
      <c r="AC13" s="91"/>
      <c r="AD13" s="91"/>
      <c r="AE13" s="91"/>
      <c r="AF13" s="91"/>
      <c r="AG13" s="91"/>
      <c r="AH13" s="91"/>
      <c r="AI13" s="91"/>
      <c r="AJ13" s="91"/>
      <c r="AK13" s="91"/>
    </row>
    <row r="14" spans="1:37" x14ac:dyDescent="0.35">
      <c r="A14" s="86" t="s">
        <v>1691</v>
      </c>
      <c r="B14" s="81"/>
      <c r="C14" s="81"/>
      <c r="D14" s="81"/>
      <c r="E14" s="84"/>
      <c r="F14" s="81" t="str">
        <f>F8</f>
        <v/>
      </c>
      <c r="G14" s="79" t="str">
        <f>G8</f>
        <v/>
      </c>
      <c r="H14" s="94"/>
      <c r="I14" s="79" t="str">
        <f>IF(OR(F14="",G14=""),"",G14*F14)</f>
        <v/>
      </c>
      <c r="J14" s="84" t="str">
        <f>IF($E$2="Flight Hours",1,"")</f>
        <v/>
      </c>
      <c r="K14" s="84"/>
      <c r="L14" s="79" t="str">
        <f>IF(OR(I14="",J14=""),"",J14*I14)</f>
        <v/>
      </c>
      <c r="M14" s="84" t="str">
        <f>IF(M8="","",M8)</f>
        <v/>
      </c>
      <c r="N14" s="83" t="str">
        <f>IF(OR(M14="",L14=""),"",M14/L14)</f>
        <v/>
      </c>
      <c r="O14" s="81" t="s">
        <v>1703</v>
      </c>
      <c r="P14" s="5" t="str">
        <f>P8</f>
        <v/>
      </c>
      <c r="Q14" s="84" t="str">
        <f>IF(Q8="","",Q8)</f>
        <v/>
      </c>
      <c r="R14" s="88" t="str">
        <f>IF(OR(Q14="",M14="",M14=0),"",Q14/M14)</f>
        <v/>
      </c>
      <c r="S14" s="81" t="s">
        <v>1703</v>
      </c>
      <c r="T14" s="84" t="str">
        <f>T8</f>
        <v>Damage, Injury</v>
      </c>
      <c r="U14" s="84" t="str">
        <f>U8</f>
        <v>All</v>
      </c>
      <c r="V14" s="1" t="s">
        <v>1674</v>
      </c>
      <c r="W14" s="57" t="str">
        <f>IF(Q14="","",Q14*X14)</f>
        <v/>
      </c>
      <c r="X14" s="67">
        <f>X8</f>
        <v>3.6700000000000003E-2</v>
      </c>
      <c r="Y14" s="81" t="s">
        <v>1703</v>
      </c>
      <c r="Z14" s="68">
        <f>IF(OR(N14="",R14=""),0,N14*R14*X14)</f>
        <v>0</v>
      </c>
      <c r="AA14" s="69" t="str">
        <f>IF($D$2="Commercial",IF(Z14&gt;0.000000001,"high",IF(Z14&gt;0.0000000001,"medium",IF(Z14&gt;0.00000000001,"low",""))),IF(Z14&gt;0.0000001,"high",IF(Z14&gt;0.00000001,"medium",IF(Z14&gt;0.00000000001,"low",""))))</f>
        <v/>
      </c>
      <c r="AB14" s="91"/>
      <c r="AC14" s="91"/>
      <c r="AD14" s="91"/>
      <c r="AE14" s="91"/>
      <c r="AF14" s="91"/>
      <c r="AG14" s="91"/>
      <c r="AH14" s="91"/>
      <c r="AI14" s="91"/>
      <c r="AJ14" s="91"/>
      <c r="AK14" s="91"/>
    </row>
    <row r="15" spans="1:37" x14ac:dyDescent="0.35">
      <c r="A15" s="87"/>
      <c r="B15" s="81"/>
      <c r="C15" s="81"/>
      <c r="D15" s="81"/>
      <c r="E15" s="84"/>
      <c r="F15" s="81"/>
      <c r="G15" s="84"/>
      <c r="H15" s="94"/>
      <c r="I15" s="79"/>
      <c r="J15" s="84"/>
      <c r="K15" s="84"/>
      <c r="L15" s="79"/>
      <c r="M15" s="84"/>
      <c r="N15" s="84"/>
      <c r="O15" s="81"/>
      <c r="P15" s="5" t="str">
        <f>P9</f>
        <v/>
      </c>
      <c r="Q15" s="84"/>
      <c r="R15" s="88"/>
      <c r="S15" s="81"/>
      <c r="T15" s="84"/>
      <c r="U15" s="84"/>
      <c r="V15" s="1" t="s">
        <v>1675</v>
      </c>
      <c r="W15" s="57" t="str">
        <f>IF(Q14="","",Q14*X15)</f>
        <v/>
      </c>
      <c r="X15" s="67">
        <f>X9</f>
        <v>6.2799999999999995E-2</v>
      </c>
      <c r="Y15" s="81"/>
      <c r="Z15" s="68">
        <f>IF(OR(N14="",R14=""),0,N14*R14*X15)</f>
        <v>0</v>
      </c>
      <c r="AA15" s="69" t="str">
        <f>IF($D$2="Commercial",IF(Z15&gt;0.00000001,"high",IF(Z15&gt;0.0000000001,"medium",IF(Z15&gt;0.00000000001,"low",""))),IF(Z15&gt;0.000001,"high",IF(Z15&gt;0.00000001,"medium",IF(Z15&gt;0.00000000001,"low",""))))</f>
        <v/>
      </c>
      <c r="AB15" s="91"/>
      <c r="AC15" s="91"/>
      <c r="AD15" s="91"/>
      <c r="AE15" s="91"/>
      <c r="AF15" s="91"/>
      <c r="AG15" s="91"/>
      <c r="AH15" s="91"/>
      <c r="AI15" s="91"/>
      <c r="AJ15" s="91"/>
      <c r="AK15" s="91"/>
    </row>
    <row r="16" spans="1:37" x14ac:dyDescent="0.35">
      <c r="A16" s="87"/>
      <c r="B16" s="81"/>
      <c r="C16" s="81"/>
      <c r="D16" s="81"/>
      <c r="E16" s="84"/>
      <c r="F16" s="81"/>
      <c r="G16" s="84"/>
      <c r="H16" s="94"/>
      <c r="I16" s="79"/>
      <c r="J16" s="84"/>
      <c r="K16" s="84"/>
      <c r="L16" s="79"/>
      <c r="M16" s="84"/>
      <c r="N16" s="84"/>
      <c r="O16" s="81"/>
      <c r="P16" s="5" t="str">
        <f>P10</f>
        <v/>
      </c>
      <c r="Q16" s="84"/>
      <c r="R16" s="88"/>
      <c r="S16" s="81"/>
      <c r="T16" s="84"/>
      <c r="U16" s="84"/>
      <c r="V16" s="1" t="s">
        <v>1676</v>
      </c>
      <c r="W16" s="57" t="str">
        <f>IF(Q14="","",Q14*X16)</f>
        <v/>
      </c>
      <c r="X16" s="67">
        <f>X10</f>
        <v>0.41610000000000003</v>
      </c>
      <c r="Y16" s="81"/>
      <c r="Z16" s="68">
        <f>IF(OR(N14="",R14=""),0,N14*R14*X16)</f>
        <v>0</v>
      </c>
      <c r="AA16" s="69" t="str">
        <f>IF($D$2="Commercial",IF(Z16&gt;0.0000001,"high",IF(Z16&gt;0.000000001,"medium",IF(Z16&gt;0.00000000001,"low",""))),IF(Z16&gt;0.00001,"high",IF(Z16&gt;0.0000001,"medium",IF(Z16&gt;0.00000000001,"low",""))))</f>
        <v/>
      </c>
      <c r="AB16" s="90" t="s">
        <v>1837</v>
      </c>
      <c r="AC16" s="90"/>
      <c r="AD16" s="90"/>
      <c r="AE16" s="90"/>
      <c r="AF16" s="90"/>
      <c r="AG16" s="90" t="s">
        <v>1835</v>
      </c>
      <c r="AH16" s="90"/>
      <c r="AI16" s="90"/>
      <c r="AJ16" s="90"/>
      <c r="AK16" s="90"/>
    </row>
    <row r="17" spans="1:38" x14ac:dyDescent="0.35">
      <c r="A17" s="87"/>
      <c r="B17" s="81"/>
      <c r="C17" s="81"/>
      <c r="D17" s="81"/>
      <c r="E17" s="84"/>
      <c r="F17" s="81"/>
      <c r="G17" s="84"/>
      <c r="H17" s="94"/>
      <c r="I17" s="79"/>
      <c r="J17" s="84"/>
      <c r="K17" s="84"/>
      <c r="L17" s="79"/>
      <c r="M17" s="84"/>
      <c r="N17" s="84"/>
      <c r="O17" s="81"/>
      <c r="P17" s="5" t="str">
        <f>P11</f>
        <v/>
      </c>
      <c r="Q17" s="84"/>
      <c r="R17" s="88"/>
      <c r="S17" s="81"/>
      <c r="T17" s="84"/>
      <c r="U17" s="84"/>
      <c r="V17" s="1" t="s">
        <v>1677</v>
      </c>
      <c r="W17" s="57" t="str">
        <f>IF(Q14="","",Q14*X17)</f>
        <v/>
      </c>
      <c r="X17" s="67">
        <f>X11</f>
        <v>0.35830000000000001</v>
      </c>
      <c r="Y17" s="81"/>
      <c r="Z17" s="68">
        <f>IF(OR(N14="",R14=""),0,N14*R14*X17)</f>
        <v>0</v>
      </c>
      <c r="AA17" s="69" t="str">
        <f>IF($D$2="Commercial",IF(Z17&gt;0.00000001,"medium",IF(Z17&gt;0.00000000001,"low","")),IF(Z17&gt;0.000001,"medium",IF(Z17&gt;0.00000000001,"low","")))</f>
        <v/>
      </c>
      <c r="AB17"/>
      <c r="AC17" s="59" t="s">
        <v>1820</v>
      </c>
      <c r="AD17" s="59" t="s">
        <v>1821</v>
      </c>
      <c r="AE17" s="59" t="s">
        <v>1822</v>
      </c>
      <c r="AF17" s="59" t="s">
        <v>1823</v>
      </c>
      <c r="AG17"/>
      <c r="AH17" s="59" t="s">
        <v>1820</v>
      </c>
      <c r="AI17" s="59" t="s">
        <v>1821</v>
      </c>
      <c r="AJ17" s="59" t="s">
        <v>1822</v>
      </c>
      <c r="AK17" s="59" t="s">
        <v>1836</v>
      </c>
    </row>
    <row r="18" spans="1:38" x14ac:dyDescent="0.35">
      <c r="A18" s="87"/>
      <c r="B18" s="81"/>
      <c r="C18" s="81"/>
      <c r="D18" s="81"/>
      <c r="E18" s="84"/>
      <c r="F18" s="81"/>
      <c r="G18" s="84"/>
      <c r="H18" s="94"/>
      <c r="I18" s="79"/>
      <c r="J18" s="84"/>
      <c r="K18" s="84"/>
      <c r="L18" s="79"/>
      <c r="M18" s="84"/>
      <c r="N18" s="84"/>
      <c r="O18" s="81"/>
      <c r="P18" s="5" t="str">
        <f>P12</f>
        <v/>
      </c>
      <c r="Q18" s="84"/>
      <c r="R18" s="88"/>
      <c r="S18" s="81"/>
      <c r="T18" s="84"/>
      <c r="U18" s="84"/>
      <c r="V18" s="1" t="s">
        <v>1678</v>
      </c>
      <c r="W18" s="57" t="str">
        <f>IF(Q14="","",Q14-SUM(W14:W17))</f>
        <v/>
      </c>
      <c r="X18" s="67">
        <f>1-X17-X16-X15-X14</f>
        <v>0.12609999999999991</v>
      </c>
      <c r="Y18" s="81"/>
      <c r="Z18" s="68">
        <f>IF(OR(N14="",R14=""),0,N14*R14*X18)</f>
        <v>0</v>
      </c>
      <c r="AA18" s="69" t="str">
        <f>IF(Z18&gt;0.00000000001,"low","")</f>
        <v/>
      </c>
      <c r="AB18" t="s">
        <v>1</v>
      </c>
      <c r="AD18" s="57" t="str">
        <f>M20</f>
        <v/>
      </c>
      <c r="AF18" s="60"/>
      <c r="AG18" t="s">
        <v>1</v>
      </c>
      <c r="AH18" s="62" t="str">
        <f>IF(AC18="","",AC18/$F$20)</f>
        <v/>
      </c>
      <c r="AI18" s="62" t="str">
        <f t="shared" ref="AI18:AJ18" si="0">IF(AD18="","",AD18/$F$20)</f>
        <v/>
      </c>
      <c r="AJ18" s="62" t="str">
        <f t="shared" si="0"/>
        <v/>
      </c>
      <c r="AK18" s="60">
        <f>AF18</f>
        <v>0</v>
      </c>
    </row>
    <row r="19" spans="1:38" x14ac:dyDescent="0.35">
      <c r="A19" s="70"/>
      <c r="B19" s="81"/>
      <c r="C19" s="81"/>
      <c r="D19" s="81"/>
      <c r="E19" s="84"/>
      <c r="F19" s="4" t="s">
        <v>1787</v>
      </c>
      <c r="G19" s="4" t="s">
        <v>1788</v>
      </c>
      <c r="H19" s="94"/>
      <c r="I19" s="4" t="s">
        <v>1789</v>
      </c>
      <c r="J19" s="4" t="s">
        <v>1681</v>
      </c>
      <c r="K19" s="84"/>
      <c r="L19" s="4" t="s">
        <v>1702</v>
      </c>
      <c r="M19" s="4" t="s">
        <v>1785</v>
      </c>
      <c r="N19" s="4" t="s">
        <v>110</v>
      </c>
      <c r="O19" s="4" t="s">
        <v>1687</v>
      </c>
      <c r="P19" s="4" t="s">
        <v>2</v>
      </c>
      <c r="Q19" s="4" t="s">
        <v>1791</v>
      </c>
      <c r="R19" s="4" t="s">
        <v>1669</v>
      </c>
      <c r="S19" s="4" t="s">
        <v>1687</v>
      </c>
      <c r="T19" s="4" t="s">
        <v>1670</v>
      </c>
      <c r="U19" s="4" t="s">
        <v>1695</v>
      </c>
      <c r="V19" s="4" t="s">
        <v>1671</v>
      </c>
      <c r="W19" s="4" t="s">
        <v>1792</v>
      </c>
      <c r="X19" s="4" t="s">
        <v>1672</v>
      </c>
      <c r="Y19" s="4" t="s">
        <v>1687</v>
      </c>
      <c r="Z19" s="71" t="s">
        <v>1684</v>
      </c>
      <c r="AA19" s="72" t="s">
        <v>1736</v>
      </c>
      <c r="AB19" t="s">
        <v>1830</v>
      </c>
      <c r="AD19" s="57" t="str">
        <f>Q20</f>
        <v/>
      </c>
      <c r="AF19" s="60"/>
      <c r="AG19" t="s">
        <v>1824</v>
      </c>
      <c r="AH19" s="62" t="str">
        <f t="shared" ref="AH19:AH24" si="1">IF(AC19="","",AC19/$F$20)</f>
        <v/>
      </c>
      <c r="AI19" s="62" t="str">
        <f t="shared" ref="AI19:AI24" si="2">IF(AD19="","",AD19/$F$20)</f>
        <v/>
      </c>
      <c r="AJ19" s="62" t="str">
        <f t="shared" ref="AJ19:AJ24" si="3">IF(AE19="","",AE19/$F$20)</f>
        <v/>
      </c>
      <c r="AK19" s="60">
        <f t="shared" ref="AK19:AK24" si="4">AF19</f>
        <v>0</v>
      </c>
    </row>
    <row r="20" spans="1:38" x14ac:dyDescent="0.35">
      <c r="A20" s="86" t="s">
        <v>1693</v>
      </c>
      <c r="B20" s="81"/>
      <c r="C20" s="81"/>
      <c r="D20" s="81"/>
      <c r="E20" s="84"/>
      <c r="F20" s="81" t="str">
        <f>F14</f>
        <v/>
      </c>
      <c r="G20" s="79" t="str">
        <f>G14</f>
        <v/>
      </c>
      <c r="H20" s="94"/>
      <c r="I20" s="79" t="str">
        <f>IF(OR(F20="",G20=""),"",G20*F20)</f>
        <v/>
      </c>
      <c r="J20" s="84" t="str">
        <f>IF($E$2="Flight Hours",1,"")</f>
        <v/>
      </c>
      <c r="K20" s="84"/>
      <c r="L20" s="79" t="str">
        <f>IF(OR(I20="",J20=""),"",J20*I20)</f>
        <v/>
      </c>
      <c r="M20" s="84" t="str">
        <f>IF(M14="","",M14)</f>
        <v/>
      </c>
      <c r="N20" s="83" t="str">
        <f>IF(OR(M20="",L20=""),"",M20/L20)</f>
        <v/>
      </c>
      <c r="O20" s="81" t="s">
        <v>1703</v>
      </c>
      <c r="P20" s="5" t="str">
        <f>P14</f>
        <v/>
      </c>
      <c r="Q20" s="84" t="str">
        <f>IF(Q14="","",Q14)</f>
        <v/>
      </c>
      <c r="R20" s="88" t="str">
        <f>IF(OR(Q20="",M20="",M20=0),"",Q20/M20)</f>
        <v/>
      </c>
      <c r="S20" s="81" t="s">
        <v>1703</v>
      </c>
      <c r="T20" s="84" t="str">
        <f>T14</f>
        <v>Damage, Injury</v>
      </c>
      <c r="U20" s="84" t="str">
        <f>U14</f>
        <v>All</v>
      </c>
      <c r="V20" s="1" t="s">
        <v>1674</v>
      </c>
      <c r="W20" s="57" t="str">
        <f>IF(Q20="","",Q20*X20)</f>
        <v/>
      </c>
      <c r="X20" s="67">
        <f>X14</f>
        <v>3.6700000000000003E-2</v>
      </c>
      <c r="Y20" s="81" t="s">
        <v>1703</v>
      </c>
      <c r="Z20" s="68">
        <f>IF(OR(N20="",R20=""),0,N20*R20*X20)</f>
        <v>0</v>
      </c>
      <c r="AA20" s="69" t="str">
        <f>IF($D$2="Commercial",IF(Z20&gt;0.000000001,"high",IF(Z20&gt;0.0000000001,"medium",IF(Z20&gt;0.00000000001,"low",""))),IF(Z20&gt;0.0000001,"high",IF(Z20&gt;0.00000001,"medium",IF(Z20&gt;0.00000000001,"low",""))))</f>
        <v/>
      </c>
      <c r="AB20" s="61" t="s">
        <v>1825</v>
      </c>
      <c r="AD20" s="57" t="str">
        <f>W20</f>
        <v/>
      </c>
      <c r="AF20" s="60"/>
      <c r="AG20" s="61" t="s">
        <v>1825</v>
      </c>
      <c r="AH20" s="62" t="str">
        <f t="shared" si="1"/>
        <v/>
      </c>
      <c r="AI20" s="62" t="str">
        <f t="shared" si="2"/>
        <v/>
      </c>
      <c r="AJ20" s="62" t="str">
        <f t="shared" si="3"/>
        <v/>
      </c>
      <c r="AK20" s="60">
        <f t="shared" si="4"/>
        <v>0</v>
      </c>
    </row>
    <row r="21" spans="1:38" x14ac:dyDescent="0.35">
      <c r="A21" s="87"/>
      <c r="B21" s="81"/>
      <c r="C21" s="81"/>
      <c r="D21" s="81"/>
      <c r="E21" s="84"/>
      <c r="F21" s="81"/>
      <c r="G21" s="84"/>
      <c r="H21" s="94"/>
      <c r="I21" s="79"/>
      <c r="J21" s="84"/>
      <c r="K21" s="84"/>
      <c r="L21" s="79"/>
      <c r="M21" s="84"/>
      <c r="N21" s="84"/>
      <c r="O21" s="81"/>
      <c r="P21" s="5" t="str">
        <f>P15</f>
        <v/>
      </c>
      <c r="Q21" s="84"/>
      <c r="R21" s="88"/>
      <c r="S21" s="81"/>
      <c r="T21" s="84"/>
      <c r="U21" s="84"/>
      <c r="V21" s="1" t="s">
        <v>1675</v>
      </c>
      <c r="W21" s="57" t="str">
        <f>IF(Q20="","",Q20*X21)</f>
        <v/>
      </c>
      <c r="X21" s="67">
        <f>X15</f>
        <v>6.2799999999999995E-2</v>
      </c>
      <c r="Y21" s="81"/>
      <c r="Z21" s="68">
        <f>IF(OR(N20="",R20=""),0,N20*R20*X21)</f>
        <v>0</v>
      </c>
      <c r="AA21" s="69" t="str">
        <f>IF($D$2="Commercial",IF(Z21&gt;0.00000001,"high",IF(Z21&gt;0.0000000001,"medium",IF(Z21&gt;0.00000000001,"low",""))),IF(Z21&gt;0.000001,"high",IF(Z21&gt;0.00000001,"medium",IF(Z21&gt;0.00000000001,"low",""))))</f>
        <v/>
      </c>
      <c r="AB21" s="61" t="s">
        <v>1826</v>
      </c>
      <c r="AD21" s="57" t="str">
        <f>W21</f>
        <v/>
      </c>
      <c r="AF21" s="60"/>
      <c r="AG21" s="61" t="s">
        <v>1826</v>
      </c>
      <c r="AH21" s="62" t="str">
        <f t="shared" si="1"/>
        <v/>
      </c>
      <c r="AI21" s="62" t="str">
        <f t="shared" si="2"/>
        <v/>
      </c>
      <c r="AJ21" s="62" t="str">
        <f t="shared" si="3"/>
        <v/>
      </c>
      <c r="AK21" s="60">
        <f t="shared" si="4"/>
        <v>0</v>
      </c>
    </row>
    <row r="22" spans="1:38" x14ac:dyDescent="0.35">
      <c r="A22" s="87"/>
      <c r="B22" s="81"/>
      <c r="C22" s="81"/>
      <c r="D22" s="81"/>
      <c r="E22" s="84"/>
      <c r="F22" s="81"/>
      <c r="G22" s="84"/>
      <c r="H22" s="94"/>
      <c r="I22" s="79"/>
      <c r="J22" s="84"/>
      <c r="K22" s="84"/>
      <c r="L22" s="79"/>
      <c r="M22" s="84"/>
      <c r="N22" s="84"/>
      <c r="O22" s="81"/>
      <c r="P22" s="5" t="str">
        <f>P16</f>
        <v/>
      </c>
      <c r="Q22" s="84"/>
      <c r="R22" s="88"/>
      <c r="S22" s="81"/>
      <c r="T22" s="84"/>
      <c r="U22" s="84"/>
      <c r="V22" s="1" t="s">
        <v>1676</v>
      </c>
      <c r="W22" s="57" t="str">
        <f>IF(Q20="","",Q20*X22)</f>
        <v/>
      </c>
      <c r="X22" s="67">
        <f>X16</f>
        <v>0.41610000000000003</v>
      </c>
      <c r="Y22" s="81"/>
      <c r="Z22" s="68">
        <f>IF(OR(N20="",R20=""),0,N20*R20*X22)</f>
        <v>0</v>
      </c>
      <c r="AA22" s="69" t="str">
        <f>IF($D$2="Commercial",IF(Z22&gt;0.0000001,"high",IF(Z22&gt;0.000000001,"medium",IF(Z22&gt;0.00000000001,"low",""))),IF(Z22&gt;0.00001,"high",IF(Z22&gt;0.0000001,"medium",IF(Z22&gt;0.00000000001,"low",""))))</f>
        <v/>
      </c>
      <c r="AB22" s="61" t="s">
        <v>1827</v>
      </c>
      <c r="AD22" s="57" t="str">
        <f>W22</f>
        <v/>
      </c>
      <c r="AF22" s="60"/>
      <c r="AG22" s="61" t="s">
        <v>1827</v>
      </c>
      <c r="AH22" s="62" t="str">
        <f t="shared" si="1"/>
        <v/>
      </c>
      <c r="AI22" s="62" t="str">
        <f t="shared" si="2"/>
        <v/>
      </c>
      <c r="AJ22" s="62" t="str">
        <f t="shared" si="3"/>
        <v/>
      </c>
      <c r="AK22" s="60">
        <f t="shared" si="4"/>
        <v>0</v>
      </c>
    </row>
    <row r="23" spans="1:38" x14ac:dyDescent="0.35">
      <c r="A23" s="87"/>
      <c r="B23" s="81"/>
      <c r="C23" s="81"/>
      <c r="D23" s="81"/>
      <c r="E23" s="84"/>
      <c r="F23" s="81"/>
      <c r="G23" s="84"/>
      <c r="H23" s="94"/>
      <c r="I23" s="79"/>
      <c r="J23" s="84"/>
      <c r="K23" s="84"/>
      <c r="L23" s="79"/>
      <c r="M23" s="84"/>
      <c r="N23" s="84"/>
      <c r="O23" s="81"/>
      <c r="P23" s="5" t="str">
        <f>P17</f>
        <v/>
      </c>
      <c r="Q23" s="84"/>
      <c r="R23" s="88"/>
      <c r="S23" s="81"/>
      <c r="T23" s="84"/>
      <c r="U23" s="84"/>
      <c r="V23" s="1" t="s">
        <v>1677</v>
      </c>
      <c r="W23" s="57" t="str">
        <f>IF(Q20="","",Q20*X23)</f>
        <v/>
      </c>
      <c r="X23" s="67">
        <f>X17</f>
        <v>0.35830000000000001</v>
      </c>
      <c r="Y23" s="81"/>
      <c r="Z23" s="68">
        <f>IF(OR(N20="",R20=""),0,N20*R20*X23)</f>
        <v>0</v>
      </c>
      <c r="AA23" s="69" t="str">
        <f>IF($D$2="Commercial",IF(Z23&gt;0.00000001,"medium",IF(Z23&gt;0.00000000001,"low","")),IF(Z23&gt;0.000001,"medium",IF(Z23&gt;0.00000000001,"low","")))</f>
        <v/>
      </c>
      <c r="AB23" s="61" t="s">
        <v>1828</v>
      </c>
      <c r="AD23" s="57" t="str">
        <f>W23</f>
        <v/>
      </c>
      <c r="AF23" s="60"/>
      <c r="AG23" s="61" t="s">
        <v>1828</v>
      </c>
      <c r="AH23" s="62" t="str">
        <f t="shared" si="1"/>
        <v/>
      </c>
      <c r="AI23" s="62" t="str">
        <f t="shared" si="2"/>
        <v/>
      </c>
      <c r="AJ23" s="62" t="str">
        <f t="shared" si="3"/>
        <v/>
      </c>
      <c r="AK23" s="60">
        <f t="shared" si="4"/>
        <v>0</v>
      </c>
    </row>
    <row r="24" spans="1:38" ht="15" thickBot="1" x14ac:dyDescent="0.4">
      <c r="A24" s="93"/>
      <c r="B24" s="82"/>
      <c r="C24" s="82"/>
      <c r="D24" s="82"/>
      <c r="E24" s="85"/>
      <c r="F24" s="82"/>
      <c r="G24" s="85"/>
      <c r="H24" s="95"/>
      <c r="I24" s="80"/>
      <c r="J24" s="85"/>
      <c r="K24" s="85"/>
      <c r="L24" s="80"/>
      <c r="M24" s="85"/>
      <c r="N24" s="85"/>
      <c r="O24" s="82"/>
      <c r="P24" s="73" t="str">
        <f>P18</f>
        <v/>
      </c>
      <c r="Q24" s="85"/>
      <c r="R24" s="89"/>
      <c r="S24" s="82"/>
      <c r="T24" s="85"/>
      <c r="U24" s="85"/>
      <c r="V24" s="74" t="s">
        <v>1678</v>
      </c>
      <c r="W24" s="75" t="str">
        <f>IF(Q20="","",Q20-SUM(W20:W23))</f>
        <v/>
      </c>
      <c r="X24" s="76">
        <f>1-X23-X22-X21-X20</f>
        <v>0.12609999999999991</v>
      </c>
      <c r="Y24" s="82"/>
      <c r="Z24" s="77">
        <f>IF(OR(N20="",R20=""),0,N20*R20*X24)</f>
        <v>0</v>
      </c>
      <c r="AA24" s="78" t="str">
        <f>IF(Z24&gt;0.00000000001,"low","")</f>
        <v/>
      </c>
      <c r="AB24" s="61" t="s">
        <v>1829</v>
      </c>
      <c r="AD24" s="57" t="str">
        <f>W24</f>
        <v/>
      </c>
      <c r="AF24" s="60"/>
      <c r="AG24" s="61" t="s">
        <v>1829</v>
      </c>
      <c r="AH24" s="62" t="str">
        <f t="shared" si="1"/>
        <v/>
      </c>
      <c r="AI24" s="62" t="str">
        <f t="shared" si="2"/>
        <v/>
      </c>
      <c r="AJ24" s="62" t="str">
        <f t="shared" si="3"/>
        <v/>
      </c>
      <c r="AK24" s="60">
        <f t="shared" si="4"/>
        <v>0</v>
      </c>
    </row>
    <row r="26" spans="1:38" x14ac:dyDescent="0.35">
      <c r="M26" s="92" t="s">
        <v>1839</v>
      </c>
      <c r="N26" s="92"/>
      <c r="O26" s="92"/>
      <c r="Q26" s="92" t="s">
        <v>1839</v>
      </c>
      <c r="R26" s="92"/>
      <c r="S26" s="92"/>
      <c r="W26" s="92" t="s">
        <v>1839</v>
      </c>
      <c r="X26" s="92"/>
      <c r="Y26" s="92"/>
    </row>
    <row r="27" spans="1:38" ht="159.5" x14ac:dyDescent="0.35">
      <c r="A27" s="5" t="s">
        <v>1668</v>
      </c>
      <c r="B27" s="58" t="s">
        <v>1796</v>
      </c>
      <c r="C27" s="58" t="s">
        <v>1797</v>
      </c>
      <c r="D27" s="58" t="s">
        <v>1798</v>
      </c>
      <c r="E27" s="58" t="s">
        <v>1799</v>
      </c>
      <c r="F27" s="58" t="s">
        <v>1807</v>
      </c>
      <c r="G27" s="58" t="s">
        <v>1808</v>
      </c>
      <c r="H27" s="58" t="s">
        <v>1800</v>
      </c>
      <c r="I27" s="58" t="s">
        <v>1801</v>
      </c>
      <c r="J27" s="58" t="s">
        <v>1802</v>
      </c>
      <c r="K27" s="58" t="s">
        <v>1803</v>
      </c>
      <c r="L27" s="58" t="s">
        <v>1801</v>
      </c>
      <c r="M27" s="58" t="s">
        <v>1809</v>
      </c>
      <c r="N27" s="58" t="s">
        <v>1801</v>
      </c>
      <c r="O27" s="58" t="s">
        <v>1804</v>
      </c>
      <c r="P27" s="58" t="s">
        <v>1805</v>
      </c>
      <c r="Q27" s="58" t="s">
        <v>1806</v>
      </c>
      <c r="R27" s="58" t="s">
        <v>1810</v>
      </c>
      <c r="S27" s="58" t="s">
        <v>1811</v>
      </c>
      <c r="T27" s="58" t="s">
        <v>1812</v>
      </c>
      <c r="U27" s="58" t="s">
        <v>1812</v>
      </c>
      <c r="V27" s="58" t="s">
        <v>1813</v>
      </c>
      <c r="W27" s="58" t="s">
        <v>1814</v>
      </c>
      <c r="X27" s="58" t="s">
        <v>1815</v>
      </c>
      <c r="Y27" s="58" t="s">
        <v>1818</v>
      </c>
      <c r="Z27" s="58" t="s">
        <v>1816</v>
      </c>
      <c r="AA27" s="58" t="s">
        <v>1817</v>
      </c>
      <c r="AB27" s="5" t="s">
        <v>1838</v>
      </c>
      <c r="AC27" s="58" t="s">
        <v>1832</v>
      </c>
      <c r="AD27" s="58" t="s">
        <v>1831</v>
      </c>
      <c r="AE27" s="58" t="s">
        <v>1834</v>
      </c>
      <c r="AF27" s="58" t="s">
        <v>1833</v>
      </c>
      <c r="AG27" s="5" t="s">
        <v>1838</v>
      </c>
      <c r="AH27" s="58" t="s">
        <v>1801</v>
      </c>
      <c r="AI27" s="58" t="s">
        <v>1801</v>
      </c>
      <c r="AJ27" s="58" t="s">
        <v>1801</v>
      </c>
      <c r="AK27" s="58" t="s">
        <v>1801</v>
      </c>
      <c r="AL27" s="5"/>
    </row>
  </sheetData>
  <mergeCells count="72">
    <mergeCell ref="M26:O26"/>
    <mergeCell ref="W26:Y26"/>
    <mergeCell ref="K2:K24"/>
    <mergeCell ref="H2:H24"/>
    <mergeCell ref="AB16:AF16"/>
    <mergeCell ref="R8:R12"/>
    <mergeCell ref="S8:S12"/>
    <mergeCell ref="T8:T12"/>
    <mergeCell ref="S2:S6"/>
    <mergeCell ref="T2:T6"/>
    <mergeCell ref="S14:S18"/>
    <mergeCell ref="T14:T18"/>
    <mergeCell ref="S20:S24"/>
    <mergeCell ref="T20:T24"/>
    <mergeCell ref="Y20:Y24"/>
    <mergeCell ref="U2:U6"/>
    <mergeCell ref="AG16:AK16"/>
    <mergeCell ref="AB1:AK15"/>
    <mergeCell ref="Q26:S26"/>
    <mergeCell ref="A2:A6"/>
    <mergeCell ref="A8:A12"/>
    <mergeCell ref="F8:F12"/>
    <mergeCell ref="G8:G12"/>
    <mergeCell ref="J8:J12"/>
    <mergeCell ref="B2:B24"/>
    <mergeCell ref="C2:C24"/>
    <mergeCell ref="E2:E24"/>
    <mergeCell ref="I8:I12"/>
    <mergeCell ref="A20:A24"/>
    <mergeCell ref="F20:F24"/>
    <mergeCell ref="G20:G24"/>
    <mergeCell ref="J20:J24"/>
    <mergeCell ref="R20:R24"/>
    <mergeCell ref="R14:R18"/>
    <mergeCell ref="M20:M24"/>
    <mergeCell ref="O14:O18"/>
    <mergeCell ref="Q8:Q12"/>
    <mergeCell ref="Q14:Q18"/>
    <mergeCell ref="Q20:Q24"/>
    <mergeCell ref="R2:R6"/>
    <mergeCell ref="F2:F6"/>
    <mergeCell ref="G2:G6"/>
    <mergeCell ref="J2:J6"/>
    <mergeCell ref="Q2:Q6"/>
    <mergeCell ref="A14:A18"/>
    <mergeCell ref="F14:F18"/>
    <mergeCell ref="G14:G18"/>
    <mergeCell ref="J14:J18"/>
    <mergeCell ref="N14:N18"/>
    <mergeCell ref="M14:M18"/>
    <mergeCell ref="I14:I18"/>
    <mergeCell ref="D2:D24"/>
    <mergeCell ref="M2:M6"/>
    <mergeCell ref="M8:M12"/>
    <mergeCell ref="I2:I6"/>
    <mergeCell ref="U8:U12"/>
    <mergeCell ref="U14:U18"/>
    <mergeCell ref="U20:U24"/>
    <mergeCell ref="Y14:Y18"/>
    <mergeCell ref="Y2:Y6"/>
    <mergeCell ref="Y8:Y12"/>
    <mergeCell ref="I20:I24"/>
    <mergeCell ref="O20:O24"/>
    <mergeCell ref="N2:N6"/>
    <mergeCell ref="O2:O6"/>
    <mergeCell ref="N8:N12"/>
    <mergeCell ref="O8:O12"/>
    <mergeCell ref="L2:L6"/>
    <mergeCell ref="L8:L12"/>
    <mergeCell ref="L14:L18"/>
    <mergeCell ref="L20:L24"/>
    <mergeCell ref="N20:N24"/>
  </mergeCells>
  <conditionalFormatting sqref="AA2:AA24">
    <cfRule type="expression" dxfId="2" priority="1">
      <formula>$AA2="low"</formula>
    </cfRule>
    <cfRule type="expression" dxfId="1" priority="2">
      <formula>$AA2="medium"</formula>
    </cfRule>
    <cfRule type="expression" dxfId="0" priority="3">
      <formula>$AA2="high"</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9E4BD9D4-7861-47E0-AC42-B706DBAFC53E}">
          <x14:formula1>
            <xm:f>'AHOCS Hazards'!$B$2:$B$1020</xm:f>
          </x14:formula1>
          <xm:sqref>B2:B24</xm:sqref>
        </x14:dataValidation>
        <x14:dataValidation type="list" allowBlank="1" showInputMessage="1" showErrorMessage="1" xr:uid="{2EF838BB-46A4-4AB4-AE55-7316438D75B6}">
          <x14:formula1>
            <xm:f>'AHOCS Hazards'!$E$2:$E$7</xm:f>
          </x14:formula1>
          <xm:sqref>E2:E24</xm:sqref>
        </x14:dataValidation>
        <x14:dataValidation type="list" allowBlank="1" showInputMessage="1" showErrorMessage="1" xr:uid="{D971C184-FB09-4EF9-B552-E32477787087}">
          <x14:formula1>
            <xm:f>Matrix!$F$29:$F$32</xm:f>
          </x14:formula1>
          <xm:sqref>D2:D24</xm:sqref>
        </x14:dataValidation>
        <x14:dataValidation type="list" allowBlank="1" showInputMessage="1" showErrorMessage="1" xr:uid="{E33C5C6C-BED0-49D3-AA02-16F186A591E1}">
          <x14:formula1>
            <xm:f>'AHOCS Occurrences'!$B$2:$B$74</xm:f>
          </x14:formula1>
          <xm:sqref>P2</xm:sqref>
        </x14:dataValidation>
        <x14:dataValidation type="list" allowBlank="1" showInputMessage="1" showErrorMessage="1" xr:uid="{BEDA1800-42D6-4D22-B296-98904C727809}">
          <x14:formula1>
            <xm:f>'AHOCS Occurrences'!$B$2:$B$76</xm:f>
          </x14:formula1>
          <xm:sqref>P3:P5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CFAD0-0FEC-49A3-8538-0789233ECC32}">
  <sheetPr>
    <tabColor theme="8" tint="0.39997558519241921"/>
  </sheetPr>
  <dimension ref="B1:E1019"/>
  <sheetViews>
    <sheetView zoomScale="130" zoomScaleNormal="130" workbookViewId="0">
      <pane ySplit="1" topLeftCell="A2" activePane="bottomLeft" state="frozen"/>
      <selection pane="bottomLeft" activeCell="C1" sqref="C1:C1048576"/>
    </sheetView>
  </sheetViews>
  <sheetFormatPr defaultRowHeight="14.5" customHeight="1" x14ac:dyDescent="0.35"/>
  <cols>
    <col min="2" max="2" width="58.08984375" bestFit="1" customWidth="1"/>
    <col min="3" max="3" width="134.90625" bestFit="1" customWidth="1"/>
    <col min="4" max="4" width="21.36328125" bestFit="1" customWidth="1"/>
    <col min="5" max="5" width="21.453125" bestFit="1" customWidth="1"/>
  </cols>
  <sheetData>
    <row r="1" spans="2:5" ht="14.5" customHeight="1" x14ac:dyDescent="0.35">
      <c r="B1" t="s">
        <v>1667</v>
      </c>
      <c r="C1" t="s">
        <v>1668</v>
      </c>
    </row>
    <row r="2" spans="2:5" ht="14.5" customHeight="1" x14ac:dyDescent="0.35">
      <c r="B2" s="2" t="s">
        <v>111</v>
      </c>
      <c r="C2" s="3" t="s">
        <v>1783</v>
      </c>
      <c r="D2" t="s">
        <v>1706</v>
      </c>
      <c r="E2" t="s">
        <v>1697</v>
      </c>
    </row>
    <row r="3" spans="2:5" ht="14.5" customHeight="1" x14ac:dyDescent="0.35">
      <c r="B3" s="2" t="s">
        <v>112</v>
      </c>
      <c r="C3" s="3" t="s">
        <v>1783</v>
      </c>
      <c r="D3" t="s">
        <v>1707</v>
      </c>
      <c r="E3" t="s">
        <v>1698</v>
      </c>
    </row>
    <row r="4" spans="2:5" ht="14.5" customHeight="1" x14ac:dyDescent="0.35">
      <c r="B4" s="2" t="s">
        <v>113</v>
      </c>
      <c r="C4" s="3" t="s">
        <v>1783</v>
      </c>
      <c r="D4" t="s">
        <v>1708</v>
      </c>
      <c r="E4" t="s">
        <v>1699</v>
      </c>
    </row>
    <row r="5" spans="2:5" ht="14.5" customHeight="1" x14ac:dyDescent="0.35">
      <c r="B5" s="2" t="s">
        <v>114</v>
      </c>
      <c r="C5" s="3" t="s">
        <v>1783</v>
      </c>
      <c r="D5" t="s">
        <v>1701</v>
      </c>
      <c r="E5" t="s">
        <v>1700</v>
      </c>
    </row>
    <row r="6" spans="2:5" ht="14.5" customHeight="1" x14ac:dyDescent="0.35">
      <c r="B6" s="2" t="s">
        <v>115</v>
      </c>
      <c r="C6" s="3" t="s">
        <v>1783</v>
      </c>
      <c r="E6" t="s">
        <v>1701</v>
      </c>
    </row>
    <row r="7" spans="2:5" ht="14.5" customHeight="1" x14ac:dyDescent="0.35">
      <c r="B7" s="2" t="s">
        <v>116</v>
      </c>
      <c r="C7" s="3" t="s">
        <v>1783</v>
      </c>
    </row>
    <row r="8" spans="2:5" ht="14.5" customHeight="1" x14ac:dyDescent="0.35">
      <c r="B8" s="2" t="s">
        <v>117</v>
      </c>
      <c r="C8" s="3" t="s">
        <v>1783</v>
      </c>
    </row>
    <row r="9" spans="2:5" ht="14.5" customHeight="1" x14ac:dyDescent="0.35">
      <c r="B9" s="2" t="s">
        <v>118</v>
      </c>
      <c r="C9" s="3" t="s">
        <v>1783</v>
      </c>
    </row>
    <row r="10" spans="2:5" ht="14.5" customHeight="1" x14ac:dyDescent="0.35">
      <c r="B10" s="2" t="s">
        <v>119</v>
      </c>
      <c r="C10" s="3" t="s">
        <v>1783</v>
      </c>
    </row>
    <row r="11" spans="2:5" ht="14.5" customHeight="1" x14ac:dyDescent="0.35">
      <c r="B11" s="2" t="s">
        <v>120</v>
      </c>
      <c r="C11" s="3" t="s">
        <v>1783</v>
      </c>
    </row>
    <row r="12" spans="2:5" ht="14.5" customHeight="1" x14ac:dyDescent="0.35">
      <c r="B12" s="2" t="s">
        <v>121</v>
      </c>
      <c r="C12" s="3" t="s">
        <v>1783</v>
      </c>
    </row>
    <row r="13" spans="2:5" ht="14.5" customHeight="1" x14ac:dyDescent="0.35">
      <c r="B13" s="2" t="s">
        <v>122</v>
      </c>
      <c r="C13" s="3" t="s">
        <v>1783</v>
      </c>
    </row>
    <row r="14" spans="2:5" ht="14.5" customHeight="1" x14ac:dyDescent="0.35">
      <c r="B14" s="2" t="s">
        <v>123</v>
      </c>
      <c r="C14" s="3" t="s">
        <v>1129</v>
      </c>
    </row>
    <row r="15" spans="2:5" ht="14.5" customHeight="1" x14ac:dyDescent="0.35">
      <c r="B15" s="2" t="s">
        <v>124</v>
      </c>
      <c r="C15" s="3" t="s">
        <v>1783</v>
      </c>
    </row>
    <row r="16" spans="2:5" ht="14.5" customHeight="1" x14ac:dyDescent="0.35">
      <c r="B16" s="2" t="s">
        <v>125</v>
      </c>
      <c r="C16" s="3" t="s">
        <v>1130</v>
      </c>
    </row>
    <row r="17" spans="2:3" ht="14.5" customHeight="1" x14ac:dyDescent="0.35">
      <c r="B17" s="2" t="s">
        <v>126</v>
      </c>
      <c r="C17" s="3" t="s">
        <v>1131</v>
      </c>
    </row>
    <row r="18" spans="2:3" ht="14.5" customHeight="1" x14ac:dyDescent="0.35">
      <c r="B18" s="2" t="s">
        <v>127</v>
      </c>
      <c r="C18" s="3" t="s">
        <v>1132</v>
      </c>
    </row>
    <row r="19" spans="2:3" ht="14.5" customHeight="1" x14ac:dyDescent="0.35">
      <c r="B19" s="2" t="s">
        <v>128</v>
      </c>
      <c r="C19" s="3" t="s">
        <v>1133</v>
      </c>
    </row>
    <row r="20" spans="2:3" ht="14.5" customHeight="1" x14ac:dyDescent="0.35">
      <c r="B20" s="2" t="s">
        <v>129</v>
      </c>
      <c r="C20" s="3" t="s">
        <v>1134</v>
      </c>
    </row>
    <row r="21" spans="2:3" ht="14.5" customHeight="1" x14ac:dyDescent="0.35">
      <c r="B21" s="2" t="s">
        <v>130</v>
      </c>
      <c r="C21" s="3" t="s">
        <v>1135</v>
      </c>
    </row>
    <row r="22" spans="2:3" ht="14.5" customHeight="1" x14ac:dyDescent="0.35">
      <c r="B22" s="2" t="s">
        <v>131</v>
      </c>
      <c r="C22" s="3" t="s">
        <v>1136</v>
      </c>
    </row>
    <row r="23" spans="2:3" ht="14.5" customHeight="1" x14ac:dyDescent="0.35">
      <c r="B23" s="2" t="s">
        <v>132</v>
      </c>
      <c r="C23" s="3" t="s">
        <v>1137</v>
      </c>
    </row>
    <row r="24" spans="2:3" ht="14.5" customHeight="1" x14ac:dyDescent="0.35">
      <c r="B24" s="2" t="s">
        <v>133</v>
      </c>
      <c r="C24" s="3" t="s">
        <v>1138</v>
      </c>
    </row>
    <row r="25" spans="2:3" ht="14.5" customHeight="1" x14ac:dyDescent="0.35">
      <c r="B25" s="2" t="s">
        <v>134</v>
      </c>
      <c r="C25" s="3" t="s">
        <v>1139</v>
      </c>
    </row>
    <row r="26" spans="2:3" ht="14.5" customHeight="1" x14ac:dyDescent="0.35">
      <c r="B26" s="2" t="s">
        <v>135</v>
      </c>
      <c r="C26" s="3" t="s">
        <v>1140</v>
      </c>
    </row>
    <row r="27" spans="2:3" ht="14.5" customHeight="1" x14ac:dyDescent="0.35">
      <c r="B27" s="2" t="s">
        <v>136</v>
      </c>
      <c r="C27" s="3" t="s">
        <v>1141</v>
      </c>
    </row>
    <row r="28" spans="2:3" ht="14.5" customHeight="1" x14ac:dyDescent="0.35">
      <c r="B28" s="2" t="s">
        <v>137</v>
      </c>
      <c r="C28" s="3" t="s">
        <v>1142</v>
      </c>
    </row>
    <row r="29" spans="2:3" ht="14.5" customHeight="1" x14ac:dyDescent="0.35">
      <c r="B29" s="2" t="s">
        <v>138</v>
      </c>
      <c r="C29" s="3" t="s">
        <v>1143</v>
      </c>
    </row>
    <row r="30" spans="2:3" ht="14.5" customHeight="1" x14ac:dyDescent="0.35">
      <c r="B30" s="2" t="s">
        <v>139</v>
      </c>
      <c r="C30" s="3" t="s">
        <v>1144</v>
      </c>
    </row>
    <row r="31" spans="2:3" ht="14.5" customHeight="1" x14ac:dyDescent="0.35">
      <c r="B31" s="2" t="s">
        <v>140</v>
      </c>
      <c r="C31" s="3" t="s">
        <v>1145</v>
      </c>
    </row>
    <row r="32" spans="2:3" ht="14.5" customHeight="1" x14ac:dyDescent="0.35">
      <c r="B32" s="2" t="s">
        <v>141</v>
      </c>
      <c r="C32" s="3" t="s">
        <v>1146</v>
      </c>
    </row>
    <row r="33" spans="2:3" ht="14.5" customHeight="1" x14ac:dyDescent="0.35">
      <c r="B33" s="2" t="s">
        <v>142</v>
      </c>
      <c r="C33" s="3" t="s">
        <v>1147</v>
      </c>
    </row>
    <row r="34" spans="2:3" ht="14.5" customHeight="1" x14ac:dyDescent="0.35">
      <c r="B34" s="2" t="s">
        <v>143</v>
      </c>
      <c r="C34" s="3" t="s">
        <v>1148</v>
      </c>
    </row>
    <row r="35" spans="2:3" ht="14.5" customHeight="1" x14ac:dyDescent="0.35">
      <c r="B35" s="2" t="s">
        <v>144</v>
      </c>
      <c r="C35" s="3" t="s">
        <v>1149</v>
      </c>
    </row>
    <row r="36" spans="2:3" ht="14.5" customHeight="1" x14ac:dyDescent="0.35">
      <c r="B36" s="2" t="s">
        <v>145</v>
      </c>
      <c r="C36" s="3" t="s">
        <v>1150</v>
      </c>
    </row>
    <row r="37" spans="2:3" ht="14.5" customHeight="1" x14ac:dyDescent="0.35">
      <c r="B37" s="2" t="s">
        <v>146</v>
      </c>
      <c r="C37" s="3" t="s">
        <v>1151</v>
      </c>
    </row>
    <row r="38" spans="2:3" ht="14.5" customHeight="1" x14ac:dyDescent="0.35">
      <c r="B38" s="2" t="s">
        <v>147</v>
      </c>
      <c r="C38" s="3" t="s">
        <v>1152</v>
      </c>
    </row>
    <row r="39" spans="2:3" ht="14.5" customHeight="1" x14ac:dyDescent="0.35">
      <c r="B39" s="2" t="s">
        <v>148</v>
      </c>
      <c r="C39" s="3" t="s">
        <v>1153</v>
      </c>
    </row>
    <row r="40" spans="2:3" ht="14.5" customHeight="1" x14ac:dyDescent="0.35">
      <c r="B40" s="2" t="s">
        <v>149</v>
      </c>
      <c r="C40" s="3" t="s">
        <v>1154</v>
      </c>
    </row>
    <row r="41" spans="2:3" ht="14.5" customHeight="1" x14ac:dyDescent="0.35">
      <c r="B41" s="2" t="s">
        <v>150</v>
      </c>
      <c r="C41" s="3" t="s">
        <v>1155</v>
      </c>
    </row>
    <row r="42" spans="2:3" ht="14.5" customHeight="1" x14ac:dyDescent="0.35">
      <c r="B42" s="2" t="s">
        <v>151</v>
      </c>
      <c r="C42" s="3" t="s">
        <v>1156</v>
      </c>
    </row>
    <row r="43" spans="2:3" ht="14.5" customHeight="1" x14ac:dyDescent="0.35">
      <c r="B43" s="2" t="s">
        <v>152</v>
      </c>
      <c r="C43" s="3" t="s">
        <v>1157</v>
      </c>
    </row>
    <row r="44" spans="2:3" ht="14.5" customHeight="1" x14ac:dyDescent="0.35">
      <c r="B44" s="2" t="s">
        <v>153</v>
      </c>
      <c r="C44" s="3" t="s">
        <v>1158</v>
      </c>
    </row>
    <row r="45" spans="2:3" ht="14.5" customHeight="1" x14ac:dyDescent="0.35">
      <c r="B45" s="2" t="s">
        <v>154</v>
      </c>
      <c r="C45" s="3" t="s">
        <v>1159</v>
      </c>
    </row>
    <row r="46" spans="2:3" ht="14.5" customHeight="1" x14ac:dyDescent="0.35">
      <c r="B46" s="2" t="s">
        <v>155</v>
      </c>
      <c r="C46" s="3" t="s">
        <v>1160</v>
      </c>
    </row>
    <row r="47" spans="2:3" ht="14.5" customHeight="1" x14ac:dyDescent="0.35">
      <c r="B47" s="2" t="s">
        <v>156</v>
      </c>
      <c r="C47" s="3" t="s">
        <v>1161</v>
      </c>
    </row>
    <row r="48" spans="2:3" ht="14.5" customHeight="1" x14ac:dyDescent="0.35">
      <c r="B48" s="2" t="s">
        <v>157</v>
      </c>
      <c r="C48" s="3" t="s">
        <v>1162</v>
      </c>
    </row>
    <row r="49" spans="2:3" ht="14.5" customHeight="1" x14ac:dyDescent="0.35">
      <c r="B49" s="2" t="s">
        <v>158</v>
      </c>
      <c r="C49" s="3" t="s">
        <v>1163</v>
      </c>
    </row>
    <row r="50" spans="2:3" ht="14.5" customHeight="1" x14ac:dyDescent="0.35">
      <c r="B50" s="2" t="s">
        <v>159</v>
      </c>
      <c r="C50" s="3" t="s">
        <v>1164</v>
      </c>
    </row>
    <row r="51" spans="2:3" ht="14.5" customHeight="1" x14ac:dyDescent="0.35">
      <c r="B51" s="2" t="s">
        <v>160</v>
      </c>
      <c r="C51" s="3" t="s">
        <v>1165</v>
      </c>
    </row>
    <row r="52" spans="2:3" ht="14.5" customHeight="1" x14ac:dyDescent="0.35">
      <c r="B52" s="2" t="s">
        <v>161</v>
      </c>
      <c r="C52" s="3" t="s">
        <v>1166</v>
      </c>
    </row>
    <row r="53" spans="2:3" ht="14.5" customHeight="1" x14ac:dyDescent="0.35">
      <c r="B53" s="2" t="s">
        <v>162</v>
      </c>
      <c r="C53" s="3" t="s">
        <v>1167</v>
      </c>
    </row>
    <row r="54" spans="2:3" ht="14.5" customHeight="1" x14ac:dyDescent="0.35">
      <c r="B54" s="2" t="s">
        <v>163</v>
      </c>
      <c r="C54" s="3" t="s">
        <v>1168</v>
      </c>
    </row>
    <row r="55" spans="2:3" ht="14.5" customHeight="1" x14ac:dyDescent="0.35">
      <c r="B55" s="2" t="s">
        <v>164</v>
      </c>
      <c r="C55" s="3" t="s">
        <v>1169</v>
      </c>
    </row>
    <row r="56" spans="2:3" ht="14.5" customHeight="1" x14ac:dyDescent="0.35">
      <c r="B56" s="2" t="s">
        <v>165</v>
      </c>
      <c r="C56" s="3" t="s">
        <v>1170</v>
      </c>
    </row>
    <row r="57" spans="2:3" ht="14.5" customHeight="1" x14ac:dyDescent="0.35">
      <c r="B57" s="2" t="s">
        <v>166</v>
      </c>
      <c r="C57" s="3" t="s">
        <v>1171</v>
      </c>
    </row>
    <row r="58" spans="2:3" ht="14.5" customHeight="1" x14ac:dyDescent="0.35">
      <c r="B58" s="2" t="s">
        <v>167</v>
      </c>
      <c r="C58" s="3" t="s">
        <v>1172</v>
      </c>
    </row>
    <row r="59" spans="2:3" ht="14.5" customHeight="1" x14ac:dyDescent="0.35">
      <c r="B59" s="2" t="s">
        <v>168</v>
      </c>
      <c r="C59" s="3" t="s">
        <v>1173</v>
      </c>
    </row>
    <row r="60" spans="2:3" ht="14.5" customHeight="1" x14ac:dyDescent="0.35">
      <c r="B60" s="2" t="s">
        <v>169</v>
      </c>
      <c r="C60" s="3" t="s">
        <v>1174</v>
      </c>
    </row>
    <row r="61" spans="2:3" ht="14.5" customHeight="1" x14ac:dyDescent="0.35">
      <c r="B61" s="2" t="s">
        <v>170</v>
      </c>
      <c r="C61" s="3" t="s">
        <v>1175</v>
      </c>
    </row>
    <row r="62" spans="2:3" ht="14.5" customHeight="1" x14ac:dyDescent="0.35">
      <c r="B62" s="2" t="s">
        <v>171</v>
      </c>
      <c r="C62" s="3" t="s">
        <v>1176</v>
      </c>
    </row>
    <row r="63" spans="2:3" ht="14.5" customHeight="1" x14ac:dyDescent="0.35">
      <c r="B63" s="2" t="s">
        <v>172</v>
      </c>
      <c r="C63" s="3" t="s">
        <v>1177</v>
      </c>
    </row>
    <row r="64" spans="2:3" ht="14.5" customHeight="1" x14ac:dyDescent="0.35">
      <c r="B64" s="2" t="s">
        <v>173</v>
      </c>
      <c r="C64" s="3" t="s">
        <v>1178</v>
      </c>
    </row>
    <row r="65" spans="2:3" ht="14.5" customHeight="1" x14ac:dyDescent="0.35">
      <c r="B65" s="2" t="s">
        <v>174</v>
      </c>
      <c r="C65" s="3" t="s">
        <v>1179</v>
      </c>
    </row>
    <row r="66" spans="2:3" ht="14.5" customHeight="1" x14ac:dyDescent="0.35">
      <c r="B66" s="2" t="s">
        <v>175</v>
      </c>
      <c r="C66" s="3" t="s">
        <v>1180</v>
      </c>
    </row>
    <row r="67" spans="2:3" ht="14.5" customHeight="1" x14ac:dyDescent="0.35">
      <c r="B67" s="2" t="s">
        <v>176</v>
      </c>
      <c r="C67" s="3" t="s">
        <v>1181</v>
      </c>
    </row>
    <row r="68" spans="2:3" ht="14.5" customHeight="1" x14ac:dyDescent="0.35">
      <c r="B68" s="2" t="s">
        <v>177</v>
      </c>
      <c r="C68" s="3" t="s">
        <v>1182</v>
      </c>
    </row>
    <row r="69" spans="2:3" ht="14.5" customHeight="1" x14ac:dyDescent="0.35">
      <c r="B69" s="2" t="s">
        <v>178</v>
      </c>
      <c r="C69" s="3" t="s">
        <v>1183</v>
      </c>
    </row>
    <row r="70" spans="2:3" ht="14.5" customHeight="1" x14ac:dyDescent="0.35">
      <c r="B70" s="2" t="s">
        <v>179</v>
      </c>
      <c r="C70" s="3" t="s">
        <v>1184</v>
      </c>
    </row>
    <row r="71" spans="2:3" ht="14.5" customHeight="1" x14ac:dyDescent="0.35">
      <c r="B71" s="2" t="s">
        <v>180</v>
      </c>
      <c r="C71" s="3" t="s">
        <v>1185</v>
      </c>
    </row>
    <row r="72" spans="2:3" ht="14.5" customHeight="1" x14ac:dyDescent="0.35">
      <c r="B72" s="2" t="s">
        <v>181</v>
      </c>
      <c r="C72" s="3" t="s">
        <v>1186</v>
      </c>
    </row>
    <row r="73" spans="2:3" ht="14.5" customHeight="1" x14ac:dyDescent="0.35">
      <c r="B73" s="2" t="s">
        <v>182</v>
      </c>
      <c r="C73" s="3" t="s">
        <v>1187</v>
      </c>
    </row>
    <row r="74" spans="2:3" ht="14.5" customHeight="1" x14ac:dyDescent="0.35">
      <c r="B74" s="2" t="s">
        <v>183</v>
      </c>
      <c r="C74" s="3" t="s">
        <v>1188</v>
      </c>
    </row>
    <row r="75" spans="2:3" ht="14.5" customHeight="1" x14ac:dyDescent="0.35">
      <c r="B75" s="2" t="s">
        <v>184</v>
      </c>
      <c r="C75" s="3" t="s">
        <v>1189</v>
      </c>
    </row>
    <row r="76" spans="2:3" ht="14.5" customHeight="1" x14ac:dyDescent="0.35">
      <c r="B76" s="2" t="s">
        <v>185</v>
      </c>
      <c r="C76" s="3" t="s">
        <v>1190</v>
      </c>
    </row>
    <row r="77" spans="2:3" ht="14.5" customHeight="1" x14ac:dyDescent="0.35">
      <c r="B77" s="2" t="s">
        <v>186</v>
      </c>
      <c r="C77" s="3" t="s">
        <v>1191</v>
      </c>
    </row>
    <row r="78" spans="2:3" ht="14.5" customHeight="1" x14ac:dyDescent="0.35">
      <c r="B78" s="2" t="s">
        <v>187</v>
      </c>
      <c r="C78" s="3" t="s">
        <v>1192</v>
      </c>
    </row>
    <row r="79" spans="2:3" ht="14.5" customHeight="1" x14ac:dyDescent="0.35">
      <c r="B79" s="2" t="s">
        <v>188</v>
      </c>
      <c r="C79" s="3" t="s">
        <v>1193</v>
      </c>
    </row>
    <row r="80" spans="2:3" ht="14.5" customHeight="1" x14ac:dyDescent="0.35">
      <c r="B80" s="2" t="s">
        <v>189</v>
      </c>
      <c r="C80" s="3" t="s">
        <v>1194</v>
      </c>
    </row>
    <row r="81" spans="2:3" ht="14.5" customHeight="1" x14ac:dyDescent="0.35">
      <c r="B81" s="2" t="s">
        <v>190</v>
      </c>
      <c r="C81" s="3" t="s">
        <v>1195</v>
      </c>
    </row>
    <row r="82" spans="2:3" ht="14.5" customHeight="1" x14ac:dyDescent="0.35">
      <c r="B82" s="2" t="s">
        <v>191</v>
      </c>
      <c r="C82" s="3" t="s">
        <v>1196</v>
      </c>
    </row>
    <row r="83" spans="2:3" ht="14.5" customHeight="1" x14ac:dyDescent="0.35">
      <c r="B83" s="2" t="s">
        <v>192</v>
      </c>
      <c r="C83" s="3" t="s">
        <v>1197</v>
      </c>
    </row>
    <row r="84" spans="2:3" ht="14.5" customHeight="1" x14ac:dyDescent="0.35">
      <c r="B84" s="2" t="s">
        <v>193</v>
      </c>
      <c r="C84" s="3" t="s">
        <v>1198</v>
      </c>
    </row>
    <row r="85" spans="2:3" ht="14.5" customHeight="1" x14ac:dyDescent="0.35">
      <c r="B85" s="2" t="s">
        <v>194</v>
      </c>
      <c r="C85" s="3" t="s">
        <v>1199</v>
      </c>
    </row>
    <row r="86" spans="2:3" ht="14.5" customHeight="1" x14ac:dyDescent="0.35">
      <c r="B86" s="2" t="s">
        <v>195</v>
      </c>
      <c r="C86" s="3" t="s">
        <v>1200</v>
      </c>
    </row>
    <row r="87" spans="2:3" ht="14.5" customHeight="1" x14ac:dyDescent="0.35">
      <c r="B87" s="2" t="s">
        <v>196</v>
      </c>
      <c r="C87" s="3" t="s">
        <v>1201</v>
      </c>
    </row>
    <row r="88" spans="2:3" ht="14.5" customHeight="1" x14ac:dyDescent="0.35">
      <c r="B88" s="2" t="s">
        <v>197</v>
      </c>
      <c r="C88" s="3" t="s">
        <v>1202</v>
      </c>
    </row>
    <row r="89" spans="2:3" ht="14.5" customHeight="1" x14ac:dyDescent="0.35">
      <c r="B89" s="2" t="s">
        <v>198</v>
      </c>
      <c r="C89" s="3" t="s">
        <v>1203</v>
      </c>
    </row>
    <row r="90" spans="2:3" ht="14.5" customHeight="1" x14ac:dyDescent="0.35">
      <c r="B90" s="2" t="s">
        <v>199</v>
      </c>
      <c r="C90" s="3" t="s">
        <v>1204</v>
      </c>
    </row>
    <row r="91" spans="2:3" ht="14.5" customHeight="1" x14ac:dyDescent="0.35">
      <c r="B91" s="2" t="s">
        <v>200</v>
      </c>
      <c r="C91" s="3" t="s">
        <v>1205</v>
      </c>
    </row>
    <row r="92" spans="2:3" ht="14.5" customHeight="1" x14ac:dyDescent="0.35">
      <c r="B92" s="2" t="s">
        <v>201</v>
      </c>
      <c r="C92" s="3" t="s">
        <v>1206</v>
      </c>
    </row>
    <row r="93" spans="2:3" ht="14.5" customHeight="1" x14ac:dyDescent="0.35">
      <c r="B93" s="2" t="s">
        <v>202</v>
      </c>
      <c r="C93" s="3" t="s">
        <v>1207</v>
      </c>
    </row>
    <row r="94" spans="2:3" ht="14.5" customHeight="1" x14ac:dyDescent="0.35">
      <c r="B94" s="2" t="s">
        <v>203</v>
      </c>
      <c r="C94" s="3" t="s">
        <v>1208</v>
      </c>
    </row>
    <row r="95" spans="2:3" ht="14.5" customHeight="1" x14ac:dyDescent="0.35">
      <c r="B95" s="2" t="s">
        <v>204</v>
      </c>
      <c r="C95" s="3" t="s">
        <v>1209</v>
      </c>
    </row>
    <row r="96" spans="2:3" ht="14.5" customHeight="1" x14ac:dyDescent="0.35">
      <c r="B96" s="2" t="s">
        <v>205</v>
      </c>
      <c r="C96" s="3" t="s">
        <v>1210</v>
      </c>
    </row>
    <row r="97" spans="2:3" ht="14.5" customHeight="1" x14ac:dyDescent="0.35">
      <c r="B97" s="2" t="s">
        <v>206</v>
      </c>
      <c r="C97" s="3" t="s">
        <v>1211</v>
      </c>
    </row>
    <row r="98" spans="2:3" ht="14.5" customHeight="1" x14ac:dyDescent="0.35">
      <c r="B98" s="2" t="s">
        <v>207</v>
      </c>
      <c r="C98" s="3" t="s">
        <v>1212</v>
      </c>
    </row>
    <row r="99" spans="2:3" ht="14.5" customHeight="1" x14ac:dyDescent="0.35">
      <c r="B99" s="2" t="s">
        <v>208</v>
      </c>
      <c r="C99" s="3" t="s">
        <v>1213</v>
      </c>
    </row>
    <row r="100" spans="2:3" ht="14.5" customHeight="1" x14ac:dyDescent="0.35">
      <c r="B100" s="2" t="s">
        <v>209</v>
      </c>
      <c r="C100" s="3" t="s">
        <v>1214</v>
      </c>
    </row>
    <row r="101" spans="2:3" ht="14.5" customHeight="1" x14ac:dyDescent="0.35">
      <c r="B101" s="2" t="s">
        <v>210</v>
      </c>
      <c r="C101" s="3" t="s">
        <v>1215</v>
      </c>
    </row>
    <row r="102" spans="2:3" ht="14.5" customHeight="1" x14ac:dyDescent="0.35">
      <c r="B102" s="2" t="s">
        <v>211</v>
      </c>
      <c r="C102" s="3" t="s">
        <v>1216</v>
      </c>
    </row>
    <row r="103" spans="2:3" ht="14.5" customHeight="1" x14ac:dyDescent="0.35">
      <c r="B103" s="2" t="s">
        <v>212</v>
      </c>
      <c r="C103" s="3" t="s">
        <v>1217</v>
      </c>
    </row>
    <row r="104" spans="2:3" ht="14.5" customHeight="1" x14ac:dyDescent="0.35">
      <c r="B104" s="2" t="s">
        <v>213</v>
      </c>
      <c r="C104" s="3" t="s">
        <v>1218</v>
      </c>
    </row>
    <row r="105" spans="2:3" ht="14.5" customHeight="1" x14ac:dyDescent="0.35">
      <c r="B105" s="2" t="s">
        <v>214</v>
      </c>
      <c r="C105" s="3" t="s">
        <v>1219</v>
      </c>
    </row>
    <row r="106" spans="2:3" ht="14.5" customHeight="1" x14ac:dyDescent="0.35">
      <c r="B106" s="2" t="s">
        <v>215</v>
      </c>
      <c r="C106" s="3" t="s">
        <v>1220</v>
      </c>
    </row>
    <row r="107" spans="2:3" ht="14.5" customHeight="1" x14ac:dyDescent="0.35">
      <c r="B107" s="2" t="s">
        <v>216</v>
      </c>
      <c r="C107" s="3" t="s">
        <v>1221</v>
      </c>
    </row>
    <row r="108" spans="2:3" ht="14.5" customHeight="1" x14ac:dyDescent="0.35">
      <c r="B108" s="2" t="s">
        <v>217</v>
      </c>
      <c r="C108" s="3" t="s">
        <v>1222</v>
      </c>
    </row>
    <row r="109" spans="2:3" ht="14.5" customHeight="1" x14ac:dyDescent="0.35">
      <c r="B109" s="2" t="s">
        <v>218</v>
      </c>
      <c r="C109" s="3" t="s">
        <v>1223</v>
      </c>
    </row>
    <row r="110" spans="2:3" ht="14.5" customHeight="1" x14ac:dyDescent="0.35">
      <c r="B110" s="2" t="s">
        <v>219</v>
      </c>
      <c r="C110" s="3" t="s">
        <v>1224</v>
      </c>
    </row>
    <row r="111" spans="2:3" ht="14.5" customHeight="1" x14ac:dyDescent="0.35">
      <c r="B111" s="2" t="s">
        <v>220</v>
      </c>
      <c r="C111" s="3" t="s">
        <v>1225</v>
      </c>
    </row>
    <row r="112" spans="2:3" ht="14.5" customHeight="1" x14ac:dyDescent="0.35">
      <c r="B112" s="2" t="s">
        <v>221</v>
      </c>
      <c r="C112" s="3" t="s">
        <v>1226</v>
      </c>
    </row>
    <row r="113" spans="2:3" ht="14.5" customHeight="1" x14ac:dyDescent="0.35">
      <c r="B113" s="2" t="s">
        <v>222</v>
      </c>
      <c r="C113" s="3" t="s">
        <v>1227</v>
      </c>
    </row>
    <row r="114" spans="2:3" ht="14.5" customHeight="1" x14ac:dyDescent="0.35">
      <c r="B114" s="2" t="s">
        <v>223</v>
      </c>
      <c r="C114" s="3" t="s">
        <v>1228</v>
      </c>
    </row>
    <row r="115" spans="2:3" ht="14.5" customHeight="1" x14ac:dyDescent="0.35">
      <c r="B115" s="2" t="s">
        <v>224</v>
      </c>
      <c r="C115" s="3" t="s">
        <v>1229</v>
      </c>
    </row>
    <row r="116" spans="2:3" ht="14.5" customHeight="1" x14ac:dyDescent="0.35">
      <c r="B116" s="2" t="s">
        <v>225</v>
      </c>
      <c r="C116" s="3" t="s">
        <v>1230</v>
      </c>
    </row>
    <row r="117" spans="2:3" ht="14.5" customHeight="1" x14ac:dyDescent="0.35">
      <c r="B117" s="2" t="s">
        <v>226</v>
      </c>
      <c r="C117" s="3" t="s">
        <v>1231</v>
      </c>
    </row>
    <row r="118" spans="2:3" ht="14.5" customHeight="1" x14ac:dyDescent="0.35">
      <c r="B118" s="2" t="s">
        <v>227</v>
      </c>
      <c r="C118" s="3" t="s">
        <v>1232</v>
      </c>
    </row>
    <row r="119" spans="2:3" ht="14.5" customHeight="1" x14ac:dyDescent="0.35">
      <c r="B119" s="2" t="s">
        <v>228</v>
      </c>
      <c r="C119" s="3" t="s">
        <v>1233</v>
      </c>
    </row>
    <row r="120" spans="2:3" ht="14.5" customHeight="1" x14ac:dyDescent="0.35">
      <c r="B120" s="2" t="s">
        <v>229</v>
      </c>
      <c r="C120" s="3" t="s">
        <v>1234</v>
      </c>
    </row>
    <row r="121" spans="2:3" ht="14.5" customHeight="1" x14ac:dyDescent="0.35">
      <c r="B121" s="2" t="s">
        <v>230</v>
      </c>
      <c r="C121" s="3" t="s">
        <v>1235</v>
      </c>
    </row>
    <row r="122" spans="2:3" ht="14.5" customHeight="1" x14ac:dyDescent="0.35">
      <c r="B122" s="2" t="s">
        <v>231</v>
      </c>
      <c r="C122" s="3" t="s">
        <v>1236</v>
      </c>
    </row>
    <row r="123" spans="2:3" ht="14.5" customHeight="1" x14ac:dyDescent="0.35">
      <c r="B123" s="2" t="s">
        <v>232</v>
      </c>
      <c r="C123" s="3" t="s">
        <v>1237</v>
      </c>
    </row>
    <row r="124" spans="2:3" ht="14.5" customHeight="1" x14ac:dyDescent="0.35">
      <c r="B124" s="2" t="s">
        <v>233</v>
      </c>
      <c r="C124" s="3" t="s">
        <v>1238</v>
      </c>
    </row>
    <row r="125" spans="2:3" ht="14.5" customHeight="1" x14ac:dyDescent="0.35">
      <c r="B125" s="2" t="s">
        <v>234</v>
      </c>
      <c r="C125" s="3" t="s">
        <v>1239</v>
      </c>
    </row>
    <row r="126" spans="2:3" ht="14.5" customHeight="1" x14ac:dyDescent="0.35">
      <c r="B126" s="2" t="s">
        <v>235</v>
      </c>
      <c r="C126" s="3" t="s">
        <v>1240</v>
      </c>
    </row>
    <row r="127" spans="2:3" ht="14.5" customHeight="1" x14ac:dyDescent="0.35">
      <c r="B127" s="2" t="s">
        <v>236</v>
      </c>
      <c r="C127" s="3" t="s">
        <v>1241</v>
      </c>
    </row>
    <row r="128" spans="2:3" ht="14.5" customHeight="1" x14ac:dyDescent="0.35">
      <c r="B128" s="2" t="s">
        <v>237</v>
      </c>
      <c r="C128" s="3" t="s">
        <v>1242</v>
      </c>
    </row>
    <row r="129" spans="2:3" ht="14.5" customHeight="1" x14ac:dyDescent="0.35">
      <c r="B129" s="2" t="s">
        <v>238</v>
      </c>
      <c r="C129" s="3" t="s">
        <v>1243</v>
      </c>
    </row>
    <row r="130" spans="2:3" ht="14.5" customHeight="1" x14ac:dyDescent="0.35">
      <c r="B130" s="2" t="s">
        <v>239</v>
      </c>
      <c r="C130" s="3" t="s">
        <v>1244</v>
      </c>
    </row>
    <row r="131" spans="2:3" ht="14.5" customHeight="1" x14ac:dyDescent="0.35">
      <c r="B131" s="2" t="s">
        <v>240</v>
      </c>
      <c r="C131" s="3" t="s">
        <v>1245</v>
      </c>
    </row>
    <row r="132" spans="2:3" ht="14.5" customHeight="1" x14ac:dyDescent="0.35">
      <c r="B132" s="2" t="s">
        <v>241</v>
      </c>
      <c r="C132" s="3" t="s">
        <v>1246</v>
      </c>
    </row>
    <row r="133" spans="2:3" ht="14.5" customHeight="1" x14ac:dyDescent="0.35">
      <c r="B133" s="2" t="s">
        <v>242</v>
      </c>
      <c r="C133" s="3" t="s">
        <v>1247</v>
      </c>
    </row>
    <row r="134" spans="2:3" ht="14.5" customHeight="1" x14ac:dyDescent="0.35">
      <c r="B134" s="2" t="s">
        <v>243</v>
      </c>
      <c r="C134" s="3" t="s">
        <v>1248</v>
      </c>
    </row>
    <row r="135" spans="2:3" ht="14.5" customHeight="1" x14ac:dyDescent="0.35">
      <c r="B135" s="2" t="s">
        <v>244</v>
      </c>
      <c r="C135" s="3" t="s">
        <v>1249</v>
      </c>
    </row>
    <row r="136" spans="2:3" ht="14.5" customHeight="1" x14ac:dyDescent="0.35">
      <c r="B136" s="2" t="s">
        <v>245</v>
      </c>
      <c r="C136" s="3" t="s">
        <v>1250</v>
      </c>
    </row>
    <row r="137" spans="2:3" ht="14.5" customHeight="1" x14ac:dyDescent="0.35">
      <c r="B137" s="2" t="s">
        <v>246</v>
      </c>
      <c r="C137" s="3" t="s">
        <v>1251</v>
      </c>
    </row>
    <row r="138" spans="2:3" ht="14.5" customHeight="1" x14ac:dyDescent="0.35">
      <c r="B138" s="2" t="s">
        <v>247</v>
      </c>
      <c r="C138" s="3" t="s">
        <v>1252</v>
      </c>
    </row>
    <row r="139" spans="2:3" ht="14.5" customHeight="1" x14ac:dyDescent="0.35">
      <c r="B139" s="2" t="s">
        <v>248</v>
      </c>
      <c r="C139" s="3" t="s">
        <v>1253</v>
      </c>
    </row>
    <row r="140" spans="2:3" ht="14.5" customHeight="1" x14ac:dyDescent="0.35">
      <c r="B140" s="2" t="s">
        <v>249</v>
      </c>
      <c r="C140" s="3" t="s">
        <v>1254</v>
      </c>
    </row>
    <row r="141" spans="2:3" ht="14.5" customHeight="1" x14ac:dyDescent="0.35">
      <c r="B141" s="2" t="s">
        <v>250</v>
      </c>
      <c r="C141" s="3" t="s">
        <v>1255</v>
      </c>
    </row>
    <row r="142" spans="2:3" ht="14.5" customHeight="1" x14ac:dyDescent="0.35">
      <c r="B142" s="2" t="s">
        <v>251</v>
      </c>
      <c r="C142" s="3" t="s">
        <v>1256</v>
      </c>
    </row>
    <row r="143" spans="2:3" ht="14.5" customHeight="1" x14ac:dyDescent="0.35">
      <c r="B143" s="2" t="s">
        <v>252</v>
      </c>
      <c r="C143" s="3" t="s">
        <v>1257</v>
      </c>
    </row>
    <row r="144" spans="2:3" ht="14.5" customHeight="1" x14ac:dyDescent="0.35">
      <c r="B144" s="2" t="s">
        <v>253</v>
      </c>
      <c r="C144" s="3" t="s">
        <v>1258</v>
      </c>
    </row>
    <row r="145" spans="2:3" ht="14.5" customHeight="1" x14ac:dyDescent="0.35">
      <c r="B145" s="2" t="s">
        <v>254</v>
      </c>
      <c r="C145" s="3" t="s">
        <v>1259</v>
      </c>
    </row>
    <row r="146" spans="2:3" ht="14.5" customHeight="1" x14ac:dyDescent="0.35">
      <c r="B146" s="2" t="s">
        <v>255</v>
      </c>
      <c r="C146" s="3" t="s">
        <v>1260</v>
      </c>
    </row>
    <row r="147" spans="2:3" ht="14.5" customHeight="1" x14ac:dyDescent="0.35">
      <c r="B147" s="2" t="s">
        <v>256</v>
      </c>
      <c r="C147" s="3" t="s">
        <v>1261</v>
      </c>
    </row>
    <row r="148" spans="2:3" ht="14.5" customHeight="1" x14ac:dyDescent="0.35">
      <c r="B148" s="2" t="s">
        <v>257</v>
      </c>
      <c r="C148" s="3" t="s">
        <v>1262</v>
      </c>
    </row>
    <row r="149" spans="2:3" ht="14.5" customHeight="1" x14ac:dyDescent="0.35">
      <c r="B149" s="2" t="s">
        <v>258</v>
      </c>
      <c r="C149" s="3" t="s">
        <v>1263</v>
      </c>
    </row>
    <row r="150" spans="2:3" ht="14.5" customHeight="1" x14ac:dyDescent="0.35">
      <c r="B150" s="2" t="s">
        <v>259</v>
      </c>
      <c r="C150" s="3" t="s">
        <v>1264</v>
      </c>
    </row>
    <row r="151" spans="2:3" ht="14.5" customHeight="1" x14ac:dyDescent="0.35">
      <c r="B151" s="2" t="s">
        <v>260</v>
      </c>
      <c r="C151" s="3" t="s">
        <v>1265</v>
      </c>
    </row>
    <row r="152" spans="2:3" ht="14.5" customHeight="1" x14ac:dyDescent="0.35">
      <c r="B152" s="2" t="s">
        <v>261</v>
      </c>
      <c r="C152" s="3" t="s">
        <v>1266</v>
      </c>
    </row>
    <row r="153" spans="2:3" ht="14.5" customHeight="1" x14ac:dyDescent="0.35">
      <c r="B153" s="2" t="s">
        <v>262</v>
      </c>
      <c r="C153" s="3" t="s">
        <v>1267</v>
      </c>
    </row>
    <row r="154" spans="2:3" ht="14.5" customHeight="1" x14ac:dyDescent="0.35">
      <c r="B154" s="2" t="s">
        <v>263</v>
      </c>
      <c r="C154" s="3" t="s">
        <v>1268</v>
      </c>
    </row>
    <row r="155" spans="2:3" ht="14.5" customHeight="1" x14ac:dyDescent="0.35">
      <c r="B155" s="2" t="s">
        <v>264</v>
      </c>
      <c r="C155" s="3" t="s">
        <v>1269</v>
      </c>
    </row>
    <row r="156" spans="2:3" ht="14.5" customHeight="1" x14ac:dyDescent="0.35">
      <c r="B156" s="2" t="s">
        <v>265</v>
      </c>
      <c r="C156" s="3" t="s">
        <v>1270</v>
      </c>
    </row>
    <row r="157" spans="2:3" ht="14.5" customHeight="1" x14ac:dyDescent="0.35">
      <c r="B157" s="2" t="s">
        <v>266</v>
      </c>
      <c r="C157" s="3" t="s">
        <v>1271</v>
      </c>
    </row>
    <row r="158" spans="2:3" ht="14.5" customHeight="1" x14ac:dyDescent="0.35">
      <c r="B158" s="2" t="s">
        <v>267</v>
      </c>
      <c r="C158" s="3" t="s">
        <v>1272</v>
      </c>
    </row>
    <row r="159" spans="2:3" ht="14.5" customHeight="1" x14ac:dyDescent="0.35">
      <c r="B159" s="2" t="s">
        <v>268</v>
      </c>
      <c r="C159" s="3" t="s">
        <v>1273</v>
      </c>
    </row>
    <row r="160" spans="2:3" ht="14.5" customHeight="1" x14ac:dyDescent="0.35">
      <c r="B160" s="2" t="s">
        <v>269</v>
      </c>
      <c r="C160" s="3" t="s">
        <v>1274</v>
      </c>
    </row>
    <row r="161" spans="2:3" ht="14.5" customHeight="1" x14ac:dyDescent="0.35">
      <c r="B161" s="2" t="s">
        <v>270</v>
      </c>
      <c r="C161" s="3" t="s">
        <v>1275</v>
      </c>
    </row>
    <row r="162" spans="2:3" ht="14.5" customHeight="1" x14ac:dyDescent="0.35">
      <c r="B162" s="2" t="s">
        <v>271</v>
      </c>
      <c r="C162" s="3" t="s">
        <v>1276</v>
      </c>
    </row>
    <row r="163" spans="2:3" ht="14.5" customHeight="1" x14ac:dyDescent="0.35">
      <c r="B163" s="2" t="s">
        <v>272</v>
      </c>
      <c r="C163" s="3" t="s">
        <v>1277</v>
      </c>
    </row>
    <row r="164" spans="2:3" ht="14.5" customHeight="1" x14ac:dyDescent="0.35">
      <c r="B164" s="2" t="s">
        <v>273</v>
      </c>
      <c r="C164" s="3" t="s">
        <v>1278</v>
      </c>
    </row>
    <row r="165" spans="2:3" ht="14.5" customHeight="1" x14ac:dyDescent="0.35">
      <c r="B165" s="2" t="s">
        <v>274</v>
      </c>
      <c r="C165" s="3" t="s">
        <v>1279</v>
      </c>
    </row>
    <row r="166" spans="2:3" ht="14.5" customHeight="1" x14ac:dyDescent="0.35">
      <c r="B166" s="2" t="s">
        <v>275</v>
      </c>
      <c r="C166" s="3" t="s">
        <v>1280</v>
      </c>
    </row>
    <row r="167" spans="2:3" ht="14.5" customHeight="1" x14ac:dyDescent="0.35">
      <c r="B167" s="2" t="s">
        <v>276</v>
      </c>
      <c r="C167" s="3" t="s">
        <v>1281</v>
      </c>
    </row>
    <row r="168" spans="2:3" ht="14.5" customHeight="1" x14ac:dyDescent="0.35">
      <c r="B168" s="2" t="s">
        <v>277</v>
      </c>
      <c r="C168" s="3" t="s">
        <v>1282</v>
      </c>
    </row>
    <row r="169" spans="2:3" ht="14.5" customHeight="1" x14ac:dyDescent="0.35">
      <c r="B169" s="2" t="s">
        <v>278</v>
      </c>
      <c r="C169" s="3" t="s">
        <v>1283</v>
      </c>
    </row>
    <row r="170" spans="2:3" ht="14.5" customHeight="1" x14ac:dyDescent="0.35">
      <c r="B170" s="2" t="s">
        <v>279</v>
      </c>
      <c r="C170" s="3" t="s">
        <v>1284</v>
      </c>
    </row>
    <row r="171" spans="2:3" ht="14.5" customHeight="1" x14ac:dyDescent="0.35">
      <c r="B171" s="2" t="s">
        <v>280</v>
      </c>
      <c r="C171" s="3" t="s">
        <v>1285</v>
      </c>
    </row>
    <row r="172" spans="2:3" ht="14.5" customHeight="1" x14ac:dyDescent="0.35">
      <c r="B172" s="2" t="s">
        <v>281</v>
      </c>
      <c r="C172" s="3" t="s">
        <v>1286</v>
      </c>
    </row>
    <row r="173" spans="2:3" ht="14.5" customHeight="1" x14ac:dyDescent="0.35">
      <c r="B173" s="2" t="s">
        <v>282</v>
      </c>
      <c r="C173" s="3" t="s">
        <v>1287</v>
      </c>
    </row>
    <row r="174" spans="2:3" ht="14.5" customHeight="1" x14ac:dyDescent="0.35">
      <c r="B174" s="2" t="s">
        <v>283</v>
      </c>
      <c r="C174" s="3" t="s">
        <v>1288</v>
      </c>
    </row>
    <row r="175" spans="2:3" ht="14.5" customHeight="1" x14ac:dyDescent="0.35">
      <c r="B175" s="2" t="s">
        <v>284</v>
      </c>
      <c r="C175" s="3" t="s">
        <v>1289</v>
      </c>
    </row>
    <row r="176" spans="2:3" ht="14.5" customHeight="1" x14ac:dyDescent="0.35">
      <c r="B176" s="2" t="s">
        <v>285</v>
      </c>
      <c r="C176" s="3" t="s">
        <v>1290</v>
      </c>
    </row>
    <row r="177" spans="2:3" ht="14.5" customHeight="1" x14ac:dyDescent="0.35">
      <c r="B177" s="2" t="s">
        <v>286</v>
      </c>
      <c r="C177" s="3" t="s">
        <v>1291</v>
      </c>
    </row>
    <row r="178" spans="2:3" ht="14.5" customHeight="1" x14ac:dyDescent="0.35">
      <c r="B178" s="2" t="s">
        <v>287</v>
      </c>
      <c r="C178" s="3" t="s">
        <v>1292</v>
      </c>
    </row>
    <row r="179" spans="2:3" ht="14.5" customHeight="1" x14ac:dyDescent="0.35">
      <c r="B179" s="2" t="s">
        <v>288</v>
      </c>
      <c r="C179" s="3" t="s">
        <v>1293</v>
      </c>
    </row>
    <row r="180" spans="2:3" ht="14.5" customHeight="1" x14ac:dyDescent="0.35">
      <c r="B180" s="2" t="s">
        <v>289</v>
      </c>
      <c r="C180" s="3" t="s">
        <v>1294</v>
      </c>
    </row>
    <row r="181" spans="2:3" ht="14.5" customHeight="1" x14ac:dyDescent="0.35">
      <c r="B181" s="2" t="s">
        <v>290</v>
      </c>
      <c r="C181" s="3" t="s">
        <v>1295</v>
      </c>
    </row>
    <row r="182" spans="2:3" ht="14.5" customHeight="1" x14ac:dyDescent="0.35">
      <c r="B182" s="2" t="s">
        <v>291</v>
      </c>
      <c r="C182" s="3" t="s">
        <v>1296</v>
      </c>
    </row>
    <row r="183" spans="2:3" ht="14.5" customHeight="1" x14ac:dyDescent="0.35">
      <c r="B183" s="2" t="s">
        <v>292</v>
      </c>
      <c r="C183" s="3" t="s">
        <v>1297</v>
      </c>
    </row>
    <row r="184" spans="2:3" ht="14.5" customHeight="1" x14ac:dyDescent="0.35">
      <c r="B184" s="2" t="s">
        <v>293</v>
      </c>
      <c r="C184" s="3" t="s">
        <v>1298</v>
      </c>
    </row>
    <row r="185" spans="2:3" ht="14.5" customHeight="1" x14ac:dyDescent="0.35">
      <c r="B185" s="2" t="s">
        <v>294</v>
      </c>
      <c r="C185" s="3" t="s">
        <v>1299</v>
      </c>
    </row>
    <row r="186" spans="2:3" ht="14.5" customHeight="1" x14ac:dyDescent="0.35">
      <c r="B186" s="2" t="s">
        <v>295</v>
      </c>
      <c r="C186" s="3" t="s">
        <v>1300</v>
      </c>
    </row>
    <row r="187" spans="2:3" ht="14.5" customHeight="1" x14ac:dyDescent="0.35">
      <c r="B187" s="2" t="s">
        <v>296</v>
      </c>
      <c r="C187" s="3" t="s">
        <v>1301</v>
      </c>
    </row>
    <row r="188" spans="2:3" ht="14.5" customHeight="1" x14ac:dyDescent="0.35">
      <c r="B188" s="2" t="s">
        <v>297</v>
      </c>
      <c r="C188" s="3" t="s">
        <v>1302</v>
      </c>
    </row>
    <row r="189" spans="2:3" ht="14.5" customHeight="1" x14ac:dyDescent="0.35">
      <c r="B189" s="2" t="s">
        <v>298</v>
      </c>
      <c r="C189" s="3" t="s">
        <v>1303</v>
      </c>
    </row>
    <row r="190" spans="2:3" ht="14.5" customHeight="1" x14ac:dyDescent="0.35">
      <c r="B190" s="2" t="s">
        <v>299</v>
      </c>
      <c r="C190" s="3" t="s">
        <v>1304</v>
      </c>
    </row>
    <row r="191" spans="2:3" ht="14.5" customHeight="1" x14ac:dyDescent="0.35">
      <c r="B191" s="2" t="s">
        <v>300</v>
      </c>
      <c r="C191" s="3" t="s">
        <v>1305</v>
      </c>
    </row>
    <row r="192" spans="2:3" ht="14.5" customHeight="1" x14ac:dyDescent="0.35">
      <c r="B192" s="2" t="s">
        <v>301</v>
      </c>
      <c r="C192" s="3" t="s">
        <v>1306</v>
      </c>
    </row>
    <row r="193" spans="2:3" ht="14.5" customHeight="1" x14ac:dyDescent="0.35">
      <c r="B193" s="2" t="s">
        <v>302</v>
      </c>
      <c r="C193" s="3" t="s">
        <v>1307</v>
      </c>
    </row>
    <row r="194" spans="2:3" ht="14.5" customHeight="1" x14ac:dyDescent="0.35">
      <c r="B194" s="2" t="s">
        <v>303</v>
      </c>
      <c r="C194" s="3" t="s">
        <v>1308</v>
      </c>
    </row>
    <row r="195" spans="2:3" ht="14.5" customHeight="1" x14ac:dyDescent="0.35">
      <c r="B195" s="2" t="s">
        <v>304</v>
      </c>
      <c r="C195" s="3" t="s">
        <v>1309</v>
      </c>
    </row>
    <row r="196" spans="2:3" ht="14.5" customHeight="1" x14ac:dyDescent="0.35">
      <c r="B196" s="2" t="s">
        <v>305</v>
      </c>
      <c r="C196" s="3" t="s">
        <v>1310</v>
      </c>
    </row>
    <row r="197" spans="2:3" ht="14.5" customHeight="1" x14ac:dyDescent="0.35">
      <c r="B197" s="2" t="s">
        <v>306</v>
      </c>
      <c r="C197" s="3" t="s">
        <v>1311</v>
      </c>
    </row>
    <row r="198" spans="2:3" ht="14.5" customHeight="1" x14ac:dyDescent="0.35">
      <c r="B198" s="2" t="s">
        <v>307</v>
      </c>
      <c r="C198" s="3" t="s">
        <v>1312</v>
      </c>
    </row>
    <row r="199" spans="2:3" ht="14.5" customHeight="1" x14ac:dyDescent="0.35">
      <c r="B199" s="2" t="s">
        <v>308</v>
      </c>
      <c r="C199" s="3" t="s">
        <v>1313</v>
      </c>
    </row>
    <row r="200" spans="2:3" ht="14.5" customHeight="1" x14ac:dyDescent="0.35">
      <c r="B200" s="2" t="s">
        <v>309</v>
      </c>
      <c r="C200" s="3" t="s">
        <v>1314</v>
      </c>
    </row>
    <row r="201" spans="2:3" ht="14.5" customHeight="1" x14ac:dyDescent="0.35">
      <c r="B201" s="2" t="s">
        <v>310</v>
      </c>
      <c r="C201" s="3" t="s">
        <v>1315</v>
      </c>
    </row>
    <row r="202" spans="2:3" ht="14.5" customHeight="1" x14ac:dyDescent="0.35">
      <c r="B202" s="2" t="s">
        <v>311</v>
      </c>
      <c r="C202" s="3" t="s">
        <v>1316</v>
      </c>
    </row>
    <row r="203" spans="2:3" ht="14.5" customHeight="1" x14ac:dyDescent="0.35">
      <c r="B203" s="2" t="s">
        <v>312</v>
      </c>
      <c r="C203" s="3" t="s">
        <v>1317</v>
      </c>
    </row>
    <row r="204" spans="2:3" ht="14.5" customHeight="1" x14ac:dyDescent="0.35">
      <c r="B204" s="2" t="s">
        <v>313</v>
      </c>
      <c r="C204" s="3" t="s">
        <v>1318</v>
      </c>
    </row>
    <row r="205" spans="2:3" ht="14.5" customHeight="1" x14ac:dyDescent="0.35">
      <c r="B205" s="2" t="s">
        <v>314</v>
      </c>
      <c r="C205" s="3" t="s">
        <v>1319</v>
      </c>
    </row>
    <row r="206" spans="2:3" ht="14.5" customHeight="1" x14ac:dyDescent="0.35">
      <c r="B206" s="2" t="s">
        <v>315</v>
      </c>
      <c r="C206" s="3" t="s">
        <v>1320</v>
      </c>
    </row>
    <row r="207" spans="2:3" ht="14.5" customHeight="1" x14ac:dyDescent="0.35">
      <c r="B207" s="2" t="s">
        <v>316</v>
      </c>
      <c r="C207" s="3" t="s">
        <v>1321</v>
      </c>
    </row>
    <row r="208" spans="2:3" ht="14.5" customHeight="1" x14ac:dyDescent="0.35">
      <c r="B208" s="2" t="s">
        <v>317</v>
      </c>
      <c r="C208" s="3" t="s">
        <v>1322</v>
      </c>
    </row>
    <row r="209" spans="2:3" ht="14.5" customHeight="1" x14ac:dyDescent="0.35">
      <c r="B209" s="2" t="s">
        <v>318</v>
      </c>
      <c r="C209" s="3" t="s">
        <v>1323</v>
      </c>
    </row>
    <row r="210" spans="2:3" ht="14.5" customHeight="1" x14ac:dyDescent="0.35">
      <c r="B210" s="2" t="s">
        <v>319</v>
      </c>
      <c r="C210" s="3" t="s">
        <v>1324</v>
      </c>
    </row>
    <row r="211" spans="2:3" ht="14.5" customHeight="1" x14ac:dyDescent="0.35">
      <c r="B211" s="2" t="s">
        <v>320</v>
      </c>
      <c r="C211" s="3" t="s">
        <v>1325</v>
      </c>
    </row>
    <row r="212" spans="2:3" ht="14.5" customHeight="1" x14ac:dyDescent="0.35">
      <c r="B212" s="2" t="s">
        <v>321</v>
      </c>
      <c r="C212" s="3" t="s">
        <v>1326</v>
      </c>
    </row>
    <row r="213" spans="2:3" ht="14.5" customHeight="1" x14ac:dyDescent="0.35">
      <c r="B213" s="2" t="s">
        <v>322</v>
      </c>
      <c r="C213" s="3" t="s">
        <v>1327</v>
      </c>
    </row>
    <row r="214" spans="2:3" ht="14.5" customHeight="1" x14ac:dyDescent="0.35">
      <c r="B214" s="2" t="s">
        <v>323</v>
      </c>
      <c r="C214" s="3" t="s">
        <v>1328</v>
      </c>
    </row>
    <row r="215" spans="2:3" ht="14.5" customHeight="1" x14ac:dyDescent="0.35">
      <c r="B215" s="2" t="s">
        <v>324</v>
      </c>
      <c r="C215" s="3" t="s">
        <v>1329</v>
      </c>
    </row>
    <row r="216" spans="2:3" ht="14.5" customHeight="1" x14ac:dyDescent="0.35">
      <c r="B216" s="2" t="s">
        <v>325</v>
      </c>
      <c r="C216" s="3" t="s">
        <v>1330</v>
      </c>
    </row>
    <row r="217" spans="2:3" ht="14.5" customHeight="1" x14ac:dyDescent="0.35">
      <c r="B217" s="2" t="s">
        <v>326</v>
      </c>
      <c r="C217" s="3" t="s">
        <v>1331</v>
      </c>
    </row>
    <row r="218" spans="2:3" ht="14.5" customHeight="1" x14ac:dyDescent="0.35">
      <c r="B218" s="2" t="s">
        <v>327</v>
      </c>
      <c r="C218" s="3" t="s">
        <v>1332</v>
      </c>
    </row>
    <row r="219" spans="2:3" ht="14.5" customHeight="1" x14ac:dyDescent="0.35">
      <c r="B219" s="2" t="s">
        <v>328</v>
      </c>
      <c r="C219" s="3" t="s">
        <v>1333</v>
      </c>
    </row>
    <row r="220" spans="2:3" ht="14.5" customHeight="1" x14ac:dyDescent="0.35">
      <c r="B220" s="2" t="s">
        <v>329</v>
      </c>
      <c r="C220" s="3" t="s">
        <v>1334</v>
      </c>
    </row>
    <row r="221" spans="2:3" ht="14.5" customHeight="1" x14ac:dyDescent="0.35">
      <c r="B221" s="2" t="s">
        <v>330</v>
      </c>
      <c r="C221" s="3" t="s">
        <v>1335</v>
      </c>
    </row>
    <row r="222" spans="2:3" ht="14.5" customHeight="1" x14ac:dyDescent="0.35">
      <c r="B222" s="2" t="s">
        <v>331</v>
      </c>
      <c r="C222" s="3" t="s">
        <v>1336</v>
      </c>
    </row>
    <row r="223" spans="2:3" ht="14.5" customHeight="1" x14ac:dyDescent="0.35">
      <c r="B223" s="2" t="s">
        <v>332</v>
      </c>
      <c r="C223" s="3" t="s">
        <v>1337</v>
      </c>
    </row>
    <row r="224" spans="2:3" ht="14.5" customHeight="1" x14ac:dyDescent="0.35">
      <c r="B224" s="2" t="s">
        <v>333</v>
      </c>
      <c r="C224" s="3" t="s">
        <v>1338</v>
      </c>
    </row>
    <row r="225" spans="2:3" ht="14.5" customHeight="1" x14ac:dyDescent="0.35">
      <c r="B225" s="2" t="s">
        <v>334</v>
      </c>
      <c r="C225" s="3" t="s">
        <v>1339</v>
      </c>
    </row>
    <row r="226" spans="2:3" ht="14.5" customHeight="1" x14ac:dyDescent="0.35">
      <c r="B226" s="2" t="s">
        <v>335</v>
      </c>
      <c r="C226" s="3" t="s">
        <v>1340</v>
      </c>
    </row>
    <row r="227" spans="2:3" ht="14.5" customHeight="1" x14ac:dyDescent="0.35">
      <c r="B227" s="2" t="s">
        <v>336</v>
      </c>
      <c r="C227" s="3" t="s">
        <v>1341</v>
      </c>
    </row>
    <row r="228" spans="2:3" ht="14.5" customHeight="1" x14ac:dyDescent="0.35">
      <c r="B228" s="2" t="s">
        <v>337</v>
      </c>
      <c r="C228" s="3" t="s">
        <v>1342</v>
      </c>
    </row>
    <row r="229" spans="2:3" ht="14.5" customHeight="1" x14ac:dyDescent="0.35">
      <c r="B229" s="2" t="s">
        <v>338</v>
      </c>
      <c r="C229" s="3" t="s">
        <v>1343</v>
      </c>
    </row>
    <row r="230" spans="2:3" ht="14.5" customHeight="1" x14ac:dyDescent="0.35">
      <c r="B230" s="2" t="s">
        <v>339</v>
      </c>
      <c r="C230" s="3" t="s">
        <v>1344</v>
      </c>
    </row>
    <row r="231" spans="2:3" ht="14.5" customHeight="1" x14ac:dyDescent="0.35">
      <c r="B231" s="2" t="s">
        <v>340</v>
      </c>
      <c r="C231" s="3" t="s">
        <v>1345</v>
      </c>
    </row>
    <row r="232" spans="2:3" ht="14.5" customHeight="1" x14ac:dyDescent="0.35">
      <c r="B232" s="2" t="s">
        <v>341</v>
      </c>
      <c r="C232" s="3" t="s">
        <v>1346</v>
      </c>
    </row>
    <row r="233" spans="2:3" ht="14.5" customHeight="1" x14ac:dyDescent="0.35">
      <c r="B233" s="2" t="s">
        <v>342</v>
      </c>
      <c r="C233" s="3" t="s">
        <v>1347</v>
      </c>
    </row>
    <row r="234" spans="2:3" ht="14.5" customHeight="1" x14ac:dyDescent="0.35">
      <c r="B234" s="2" t="s">
        <v>343</v>
      </c>
      <c r="C234" s="3" t="s">
        <v>1348</v>
      </c>
    </row>
    <row r="235" spans="2:3" ht="14.5" customHeight="1" x14ac:dyDescent="0.35">
      <c r="B235" s="2" t="s">
        <v>344</v>
      </c>
      <c r="C235" s="3" t="s">
        <v>1349</v>
      </c>
    </row>
    <row r="236" spans="2:3" ht="14.5" customHeight="1" x14ac:dyDescent="0.35">
      <c r="B236" s="2" t="s">
        <v>345</v>
      </c>
      <c r="C236" s="3" t="s">
        <v>1350</v>
      </c>
    </row>
    <row r="237" spans="2:3" ht="14.5" customHeight="1" x14ac:dyDescent="0.35">
      <c r="B237" s="2" t="s">
        <v>346</v>
      </c>
      <c r="C237" s="3" t="s">
        <v>1351</v>
      </c>
    </row>
    <row r="238" spans="2:3" ht="14.5" customHeight="1" x14ac:dyDescent="0.35">
      <c r="B238" s="2" t="s">
        <v>347</v>
      </c>
      <c r="C238" s="3" t="s">
        <v>1352</v>
      </c>
    </row>
    <row r="239" spans="2:3" ht="14.5" customHeight="1" x14ac:dyDescent="0.35">
      <c r="B239" s="2" t="s">
        <v>348</v>
      </c>
      <c r="C239" s="3" t="s">
        <v>1353</v>
      </c>
    </row>
    <row r="240" spans="2:3" ht="14.5" customHeight="1" x14ac:dyDescent="0.35">
      <c r="B240" s="2" t="s">
        <v>349</v>
      </c>
      <c r="C240" s="3" t="s">
        <v>1354</v>
      </c>
    </row>
    <row r="241" spans="2:3" ht="14.5" customHeight="1" x14ac:dyDescent="0.35">
      <c r="B241" s="2" t="s">
        <v>350</v>
      </c>
      <c r="C241" s="3" t="s">
        <v>1355</v>
      </c>
    </row>
    <row r="242" spans="2:3" ht="14.5" customHeight="1" x14ac:dyDescent="0.35">
      <c r="B242" s="2" t="s">
        <v>351</v>
      </c>
      <c r="C242" s="3" t="s">
        <v>1356</v>
      </c>
    </row>
    <row r="243" spans="2:3" ht="14.5" customHeight="1" x14ac:dyDescent="0.35">
      <c r="B243" s="2" t="s">
        <v>352</v>
      </c>
      <c r="C243" s="3" t="s">
        <v>1357</v>
      </c>
    </row>
    <row r="244" spans="2:3" ht="14.5" customHeight="1" x14ac:dyDescent="0.35">
      <c r="B244" s="2" t="s">
        <v>353</v>
      </c>
      <c r="C244" s="3" t="s">
        <v>1358</v>
      </c>
    </row>
    <row r="245" spans="2:3" ht="14.5" customHeight="1" x14ac:dyDescent="0.35">
      <c r="B245" s="2" t="s">
        <v>354</v>
      </c>
      <c r="C245" s="3" t="s">
        <v>1359</v>
      </c>
    </row>
    <row r="246" spans="2:3" ht="14.5" customHeight="1" x14ac:dyDescent="0.35">
      <c r="B246" s="2" t="s">
        <v>355</v>
      </c>
      <c r="C246" s="3" t="s">
        <v>1360</v>
      </c>
    </row>
    <row r="247" spans="2:3" ht="14.5" customHeight="1" x14ac:dyDescent="0.35">
      <c r="B247" s="2" t="s">
        <v>356</v>
      </c>
      <c r="C247" s="3" t="s">
        <v>1361</v>
      </c>
    </row>
    <row r="248" spans="2:3" ht="14.5" customHeight="1" x14ac:dyDescent="0.35">
      <c r="B248" s="2" t="s">
        <v>357</v>
      </c>
      <c r="C248" s="3" t="s">
        <v>1362</v>
      </c>
    </row>
    <row r="249" spans="2:3" ht="14.5" customHeight="1" x14ac:dyDescent="0.35">
      <c r="B249" s="2" t="s">
        <v>358</v>
      </c>
      <c r="C249" s="3" t="s">
        <v>1363</v>
      </c>
    </row>
    <row r="250" spans="2:3" ht="14.5" customHeight="1" x14ac:dyDescent="0.35">
      <c r="B250" s="2" t="s">
        <v>359</v>
      </c>
      <c r="C250" s="3" t="s">
        <v>1364</v>
      </c>
    </row>
    <row r="251" spans="2:3" ht="14.5" customHeight="1" x14ac:dyDescent="0.35">
      <c r="B251" s="2" t="s">
        <v>360</v>
      </c>
      <c r="C251" s="3" t="s">
        <v>1365</v>
      </c>
    </row>
    <row r="252" spans="2:3" ht="14.5" customHeight="1" x14ac:dyDescent="0.35">
      <c r="B252" s="2" t="s">
        <v>361</v>
      </c>
      <c r="C252" s="3" t="s">
        <v>1366</v>
      </c>
    </row>
    <row r="253" spans="2:3" ht="14.5" customHeight="1" x14ac:dyDescent="0.35">
      <c r="B253" s="2" t="s">
        <v>362</v>
      </c>
      <c r="C253" s="3" t="s">
        <v>1367</v>
      </c>
    </row>
    <row r="254" spans="2:3" ht="14.5" customHeight="1" x14ac:dyDescent="0.35">
      <c r="B254" s="2" t="s">
        <v>363</v>
      </c>
      <c r="C254" s="3" t="s">
        <v>1368</v>
      </c>
    </row>
    <row r="255" spans="2:3" ht="14.5" customHeight="1" x14ac:dyDescent="0.35">
      <c r="B255" s="2" t="s">
        <v>364</v>
      </c>
      <c r="C255" s="3" t="s">
        <v>1369</v>
      </c>
    </row>
    <row r="256" spans="2:3" ht="14.5" customHeight="1" x14ac:dyDescent="0.35">
      <c r="B256" s="2" t="s">
        <v>365</v>
      </c>
      <c r="C256" s="3" t="s">
        <v>1370</v>
      </c>
    </row>
    <row r="257" spans="2:3" ht="14.5" customHeight="1" x14ac:dyDescent="0.35">
      <c r="B257" s="2" t="s">
        <v>366</v>
      </c>
      <c r="C257" s="3" t="s">
        <v>1371</v>
      </c>
    </row>
    <row r="258" spans="2:3" ht="14.5" customHeight="1" x14ac:dyDescent="0.35">
      <c r="B258" s="2" t="s">
        <v>367</v>
      </c>
      <c r="C258" s="3" t="s">
        <v>1372</v>
      </c>
    </row>
    <row r="259" spans="2:3" ht="14.5" customHeight="1" x14ac:dyDescent="0.35">
      <c r="B259" s="2" t="s">
        <v>368</v>
      </c>
      <c r="C259" s="3" t="s">
        <v>1373</v>
      </c>
    </row>
    <row r="260" spans="2:3" ht="14.5" customHeight="1" x14ac:dyDescent="0.35">
      <c r="B260" s="2" t="s">
        <v>369</v>
      </c>
      <c r="C260" s="3" t="s">
        <v>1374</v>
      </c>
    </row>
    <row r="261" spans="2:3" ht="14.5" customHeight="1" x14ac:dyDescent="0.35">
      <c r="B261" s="2" t="s">
        <v>370</v>
      </c>
      <c r="C261" s="3" t="s">
        <v>1375</v>
      </c>
    </row>
    <row r="262" spans="2:3" ht="14.5" customHeight="1" x14ac:dyDescent="0.35">
      <c r="B262" s="2" t="s">
        <v>371</v>
      </c>
      <c r="C262" s="3" t="s">
        <v>1376</v>
      </c>
    </row>
    <row r="263" spans="2:3" ht="14.5" customHeight="1" x14ac:dyDescent="0.35">
      <c r="B263" s="2" t="s">
        <v>372</v>
      </c>
      <c r="C263" s="3" t="s">
        <v>1377</v>
      </c>
    </row>
    <row r="264" spans="2:3" ht="14.5" customHeight="1" x14ac:dyDescent="0.35">
      <c r="B264" s="2" t="s">
        <v>373</v>
      </c>
      <c r="C264" s="3" t="s">
        <v>1378</v>
      </c>
    </row>
    <row r="265" spans="2:3" ht="14.5" customHeight="1" x14ac:dyDescent="0.35">
      <c r="B265" s="2" t="s">
        <v>374</v>
      </c>
      <c r="C265" s="3" t="s">
        <v>1379</v>
      </c>
    </row>
    <row r="266" spans="2:3" ht="14.5" customHeight="1" x14ac:dyDescent="0.35">
      <c r="B266" s="2" t="s">
        <v>375</v>
      </c>
      <c r="C266" s="3" t="s">
        <v>1380</v>
      </c>
    </row>
    <row r="267" spans="2:3" ht="14.5" customHeight="1" x14ac:dyDescent="0.35">
      <c r="B267" s="2" t="s">
        <v>376</v>
      </c>
      <c r="C267" s="3" t="s">
        <v>1381</v>
      </c>
    </row>
    <row r="268" spans="2:3" ht="14.5" customHeight="1" x14ac:dyDescent="0.35">
      <c r="B268" s="2" t="s">
        <v>377</v>
      </c>
      <c r="C268" s="3" t="s">
        <v>1382</v>
      </c>
    </row>
    <row r="269" spans="2:3" ht="14.5" customHeight="1" x14ac:dyDescent="0.35">
      <c r="B269" s="2" t="s">
        <v>378</v>
      </c>
      <c r="C269" s="3" t="s">
        <v>1383</v>
      </c>
    </row>
    <row r="270" spans="2:3" ht="14.5" customHeight="1" x14ac:dyDescent="0.35">
      <c r="B270" s="2" t="s">
        <v>379</v>
      </c>
      <c r="C270" s="3" t="s">
        <v>1384</v>
      </c>
    </row>
    <row r="271" spans="2:3" ht="14.5" customHeight="1" x14ac:dyDescent="0.35">
      <c r="B271" s="2" t="s">
        <v>380</v>
      </c>
      <c r="C271" s="3" t="s">
        <v>1385</v>
      </c>
    </row>
    <row r="272" spans="2:3" ht="14.5" customHeight="1" x14ac:dyDescent="0.35">
      <c r="B272" s="2" t="s">
        <v>381</v>
      </c>
      <c r="C272" s="3" t="s">
        <v>1386</v>
      </c>
    </row>
    <row r="273" spans="2:3" ht="14.5" customHeight="1" x14ac:dyDescent="0.35">
      <c r="B273" s="2" t="s">
        <v>382</v>
      </c>
      <c r="C273" s="3" t="s">
        <v>1387</v>
      </c>
    </row>
    <row r="274" spans="2:3" ht="14.5" customHeight="1" x14ac:dyDescent="0.35">
      <c r="B274" s="2" t="s">
        <v>383</v>
      </c>
      <c r="C274" s="3" t="s">
        <v>1388</v>
      </c>
    </row>
    <row r="275" spans="2:3" ht="14.5" customHeight="1" x14ac:dyDescent="0.35">
      <c r="B275" s="2" t="s">
        <v>384</v>
      </c>
      <c r="C275" s="3" t="s">
        <v>1389</v>
      </c>
    </row>
    <row r="276" spans="2:3" ht="14.5" customHeight="1" x14ac:dyDescent="0.35">
      <c r="B276" s="2" t="s">
        <v>385</v>
      </c>
      <c r="C276" s="3" t="s">
        <v>1390</v>
      </c>
    </row>
    <row r="277" spans="2:3" ht="14.5" customHeight="1" x14ac:dyDescent="0.35">
      <c r="B277" s="2" t="s">
        <v>386</v>
      </c>
      <c r="C277" s="3" t="s">
        <v>1391</v>
      </c>
    </row>
    <row r="278" spans="2:3" ht="14.5" customHeight="1" x14ac:dyDescent="0.35">
      <c r="B278" s="2" t="s">
        <v>387</v>
      </c>
      <c r="C278" s="3" t="s">
        <v>1392</v>
      </c>
    </row>
    <row r="279" spans="2:3" ht="14.5" customHeight="1" x14ac:dyDescent="0.35">
      <c r="B279" s="2" t="s">
        <v>388</v>
      </c>
      <c r="C279" s="3" t="s">
        <v>1393</v>
      </c>
    </row>
    <row r="280" spans="2:3" ht="14.5" customHeight="1" x14ac:dyDescent="0.35">
      <c r="B280" s="2" t="s">
        <v>389</v>
      </c>
      <c r="C280" s="3" t="s">
        <v>1394</v>
      </c>
    </row>
    <row r="281" spans="2:3" ht="14.5" customHeight="1" x14ac:dyDescent="0.35">
      <c r="B281" s="2" t="s">
        <v>390</v>
      </c>
      <c r="C281" s="3" t="s">
        <v>1395</v>
      </c>
    </row>
    <row r="282" spans="2:3" ht="14.5" customHeight="1" x14ac:dyDescent="0.35">
      <c r="B282" s="2" t="s">
        <v>391</v>
      </c>
      <c r="C282" s="3" t="s">
        <v>1396</v>
      </c>
    </row>
    <row r="283" spans="2:3" ht="14.5" customHeight="1" x14ac:dyDescent="0.35">
      <c r="B283" s="2" t="s">
        <v>392</v>
      </c>
      <c r="C283" s="3" t="s">
        <v>1397</v>
      </c>
    </row>
    <row r="284" spans="2:3" ht="14.5" customHeight="1" x14ac:dyDescent="0.35">
      <c r="B284" s="2" t="s">
        <v>393</v>
      </c>
      <c r="C284" s="3" t="s">
        <v>1398</v>
      </c>
    </row>
    <row r="285" spans="2:3" ht="14.5" customHeight="1" x14ac:dyDescent="0.35">
      <c r="B285" s="2" t="s">
        <v>394</v>
      </c>
      <c r="C285" s="3" t="s">
        <v>1399</v>
      </c>
    </row>
    <row r="286" spans="2:3" ht="14.5" customHeight="1" x14ac:dyDescent="0.35">
      <c r="B286" s="2" t="s">
        <v>395</v>
      </c>
      <c r="C286" s="3" t="s">
        <v>1400</v>
      </c>
    </row>
    <row r="287" spans="2:3" ht="14.5" customHeight="1" x14ac:dyDescent="0.35">
      <c r="B287" s="2" t="s">
        <v>396</v>
      </c>
      <c r="C287" s="3" t="s">
        <v>1783</v>
      </c>
    </row>
    <row r="288" spans="2:3" ht="14.5" customHeight="1" x14ac:dyDescent="0.35">
      <c r="B288" s="2" t="s">
        <v>397</v>
      </c>
      <c r="C288" s="3" t="s">
        <v>1401</v>
      </c>
    </row>
    <row r="289" spans="2:3" ht="14.5" customHeight="1" x14ac:dyDescent="0.35">
      <c r="B289" s="2" t="s">
        <v>398</v>
      </c>
      <c r="C289" s="3" t="s">
        <v>1402</v>
      </c>
    </row>
    <row r="290" spans="2:3" ht="14.5" customHeight="1" x14ac:dyDescent="0.35">
      <c r="B290" s="2" t="s">
        <v>399</v>
      </c>
      <c r="C290" s="3" t="s">
        <v>1403</v>
      </c>
    </row>
    <row r="291" spans="2:3" ht="14.5" customHeight="1" x14ac:dyDescent="0.35">
      <c r="B291" s="2" t="s">
        <v>400</v>
      </c>
      <c r="C291" s="3" t="s">
        <v>1404</v>
      </c>
    </row>
    <row r="292" spans="2:3" ht="14.5" customHeight="1" x14ac:dyDescent="0.35">
      <c r="B292" s="2" t="s">
        <v>401</v>
      </c>
      <c r="C292" s="3" t="s">
        <v>1405</v>
      </c>
    </row>
    <row r="293" spans="2:3" ht="14.5" customHeight="1" x14ac:dyDescent="0.35">
      <c r="B293" s="2" t="s">
        <v>402</v>
      </c>
      <c r="C293" s="3" t="s">
        <v>1406</v>
      </c>
    </row>
    <row r="294" spans="2:3" ht="14.5" customHeight="1" x14ac:dyDescent="0.35">
      <c r="B294" s="2" t="s">
        <v>403</v>
      </c>
      <c r="C294" s="3" t="s">
        <v>1407</v>
      </c>
    </row>
    <row r="295" spans="2:3" ht="14.5" customHeight="1" x14ac:dyDescent="0.35">
      <c r="B295" s="2" t="s">
        <v>404</v>
      </c>
      <c r="C295" s="3" t="s">
        <v>1408</v>
      </c>
    </row>
    <row r="296" spans="2:3" ht="14.5" customHeight="1" x14ac:dyDescent="0.35">
      <c r="B296" s="2" t="s">
        <v>405</v>
      </c>
      <c r="C296" s="3" t="s">
        <v>1409</v>
      </c>
    </row>
    <row r="297" spans="2:3" ht="14.5" customHeight="1" x14ac:dyDescent="0.35">
      <c r="B297" s="2" t="s">
        <v>406</v>
      </c>
      <c r="C297" s="3" t="s">
        <v>1410</v>
      </c>
    </row>
    <row r="298" spans="2:3" ht="14.5" customHeight="1" x14ac:dyDescent="0.35">
      <c r="B298" s="2" t="s">
        <v>407</v>
      </c>
      <c r="C298" s="3" t="s">
        <v>1411</v>
      </c>
    </row>
    <row r="299" spans="2:3" ht="14.5" customHeight="1" x14ac:dyDescent="0.35">
      <c r="B299" s="2" t="s">
        <v>408</v>
      </c>
      <c r="C299" s="3" t="s">
        <v>1412</v>
      </c>
    </row>
    <row r="300" spans="2:3" ht="14.5" customHeight="1" x14ac:dyDescent="0.35">
      <c r="B300" s="2" t="s">
        <v>409</v>
      </c>
      <c r="C300" s="3" t="s">
        <v>1413</v>
      </c>
    </row>
    <row r="301" spans="2:3" ht="14.5" customHeight="1" x14ac:dyDescent="0.35">
      <c r="B301" s="2" t="s">
        <v>410</v>
      </c>
      <c r="C301" s="3" t="s">
        <v>1414</v>
      </c>
    </row>
    <row r="302" spans="2:3" ht="14.5" customHeight="1" x14ac:dyDescent="0.35">
      <c r="B302" s="2" t="s">
        <v>411</v>
      </c>
      <c r="C302" s="3" t="s">
        <v>1415</v>
      </c>
    </row>
    <row r="303" spans="2:3" ht="14.5" customHeight="1" x14ac:dyDescent="0.35">
      <c r="B303" s="2" t="s">
        <v>412</v>
      </c>
      <c r="C303" s="3" t="s">
        <v>1416</v>
      </c>
    </row>
    <row r="304" spans="2:3" ht="14.5" customHeight="1" x14ac:dyDescent="0.35">
      <c r="B304" s="2" t="s">
        <v>413</v>
      </c>
      <c r="C304" s="3" t="s">
        <v>1417</v>
      </c>
    </row>
    <row r="305" spans="2:3" ht="14.5" customHeight="1" x14ac:dyDescent="0.35">
      <c r="B305" s="2" t="s">
        <v>414</v>
      </c>
      <c r="C305" s="3" t="s">
        <v>1418</v>
      </c>
    </row>
    <row r="306" spans="2:3" ht="14.5" customHeight="1" x14ac:dyDescent="0.35">
      <c r="B306" s="2" t="s">
        <v>415</v>
      </c>
      <c r="C306" s="3" t="s">
        <v>1419</v>
      </c>
    </row>
    <row r="307" spans="2:3" ht="14.5" customHeight="1" x14ac:dyDescent="0.35">
      <c r="B307" s="2" t="s">
        <v>416</v>
      </c>
      <c r="C307" s="3" t="s">
        <v>1420</v>
      </c>
    </row>
    <row r="308" spans="2:3" ht="14.5" customHeight="1" x14ac:dyDescent="0.35">
      <c r="B308" s="2" t="s">
        <v>417</v>
      </c>
      <c r="C308" s="3" t="s">
        <v>1421</v>
      </c>
    </row>
    <row r="309" spans="2:3" ht="14.5" customHeight="1" x14ac:dyDescent="0.35">
      <c r="B309" s="2" t="s">
        <v>418</v>
      </c>
      <c r="C309" s="3" t="s">
        <v>1422</v>
      </c>
    </row>
    <row r="310" spans="2:3" ht="14.5" customHeight="1" x14ac:dyDescent="0.35">
      <c r="B310" s="2" t="s">
        <v>419</v>
      </c>
      <c r="C310" s="3" t="s">
        <v>1423</v>
      </c>
    </row>
    <row r="311" spans="2:3" ht="14.5" customHeight="1" x14ac:dyDescent="0.35">
      <c r="B311" s="2" t="s">
        <v>420</v>
      </c>
      <c r="C311" s="3" t="s">
        <v>1424</v>
      </c>
    </row>
    <row r="312" spans="2:3" ht="14.5" customHeight="1" x14ac:dyDescent="0.35">
      <c r="B312" s="2" t="s">
        <v>421</v>
      </c>
      <c r="C312" s="3" t="s">
        <v>1425</v>
      </c>
    </row>
    <row r="313" spans="2:3" ht="14.5" customHeight="1" x14ac:dyDescent="0.35">
      <c r="B313" s="2" t="s">
        <v>422</v>
      </c>
      <c r="C313" s="3" t="s">
        <v>1426</v>
      </c>
    </row>
    <row r="314" spans="2:3" ht="14.5" customHeight="1" x14ac:dyDescent="0.35">
      <c r="B314" s="2" t="s">
        <v>423</v>
      </c>
      <c r="C314" s="3" t="s">
        <v>1427</v>
      </c>
    </row>
    <row r="315" spans="2:3" ht="14.5" customHeight="1" x14ac:dyDescent="0.35">
      <c r="B315" s="2" t="s">
        <v>424</v>
      </c>
      <c r="C315" s="3" t="s">
        <v>1428</v>
      </c>
    </row>
    <row r="316" spans="2:3" ht="14.5" customHeight="1" x14ac:dyDescent="0.35">
      <c r="B316" s="2" t="s">
        <v>425</v>
      </c>
      <c r="C316" s="3" t="s">
        <v>1429</v>
      </c>
    </row>
    <row r="317" spans="2:3" ht="14.5" customHeight="1" x14ac:dyDescent="0.35">
      <c r="B317" s="2" t="s">
        <v>426</v>
      </c>
      <c r="C317" s="3" t="s">
        <v>1430</v>
      </c>
    </row>
    <row r="318" spans="2:3" ht="14.5" customHeight="1" x14ac:dyDescent="0.35">
      <c r="B318" s="2" t="s">
        <v>427</v>
      </c>
      <c r="C318" s="3" t="s">
        <v>1431</v>
      </c>
    </row>
    <row r="319" spans="2:3" ht="14.5" customHeight="1" x14ac:dyDescent="0.35">
      <c r="B319" s="2" t="s">
        <v>428</v>
      </c>
      <c r="C319" s="3" t="s">
        <v>1432</v>
      </c>
    </row>
    <row r="320" spans="2:3" ht="14.5" customHeight="1" x14ac:dyDescent="0.35">
      <c r="B320" s="2" t="s">
        <v>429</v>
      </c>
      <c r="C320" s="3" t="s">
        <v>1433</v>
      </c>
    </row>
    <row r="321" spans="2:3" ht="14.5" customHeight="1" x14ac:dyDescent="0.35">
      <c r="B321" s="2" t="s">
        <v>430</v>
      </c>
      <c r="C321" s="3" t="s">
        <v>1434</v>
      </c>
    </row>
    <row r="322" spans="2:3" ht="14.5" customHeight="1" x14ac:dyDescent="0.35">
      <c r="B322" s="2" t="s">
        <v>431</v>
      </c>
      <c r="C322" s="3" t="s">
        <v>1435</v>
      </c>
    </row>
    <row r="323" spans="2:3" ht="14.5" customHeight="1" x14ac:dyDescent="0.35">
      <c r="B323" s="2" t="s">
        <v>432</v>
      </c>
      <c r="C323" s="3" t="s">
        <v>1436</v>
      </c>
    </row>
    <row r="324" spans="2:3" ht="14.5" customHeight="1" x14ac:dyDescent="0.35">
      <c r="B324" s="2" t="s">
        <v>433</v>
      </c>
      <c r="C324" s="3" t="s">
        <v>1437</v>
      </c>
    </row>
    <row r="325" spans="2:3" ht="14.5" customHeight="1" x14ac:dyDescent="0.35">
      <c r="B325" s="2" t="s">
        <v>434</v>
      </c>
      <c r="C325" s="3" t="s">
        <v>1438</v>
      </c>
    </row>
    <row r="326" spans="2:3" ht="14.5" customHeight="1" x14ac:dyDescent="0.35">
      <c r="B326" s="2" t="s">
        <v>435</v>
      </c>
      <c r="C326" s="3" t="s">
        <v>1439</v>
      </c>
    </row>
    <row r="327" spans="2:3" ht="14.5" customHeight="1" x14ac:dyDescent="0.35">
      <c r="B327" s="2" t="s">
        <v>436</v>
      </c>
      <c r="C327" s="3" t="s">
        <v>1440</v>
      </c>
    </row>
    <row r="328" spans="2:3" ht="14.5" customHeight="1" x14ac:dyDescent="0.35">
      <c r="B328" s="2" t="s">
        <v>437</v>
      </c>
      <c r="C328" s="3" t="s">
        <v>1441</v>
      </c>
    </row>
    <row r="329" spans="2:3" ht="14.5" customHeight="1" x14ac:dyDescent="0.35">
      <c r="B329" s="2" t="s">
        <v>438</v>
      </c>
      <c r="C329" s="3" t="s">
        <v>1442</v>
      </c>
    </row>
    <row r="330" spans="2:3" ht="14.5" customHeight="1" x14ac:dyDescent="0.35">
      <c r="B330" s="2" t="s">
        <v>439</v>
      </c>
      <c r="C330" s="3" t="s">
        <v>1443</v>
      </c>
    </row>
    <row r="331" spans="2:3" ht="14.5" customHeight="1" x14ac:dyDescent="0.35">
      <c r="B331" s="2" t="s">
        <v>440</v>
      </c>
      <c r="C331" s="3" t="s">
        <v>1444</v>
      </c>
    </row>
    <row r="332" spans="2:3" ht="14.5" customHeight="1" x14ac:dyDescent="0.35">
      <c r="B332" s="2" t="s">
        <v>441</v>
      </c>
      <c r="C332" s="3" t="s">
        <v>1445</v>
      </c>
    </row>
    <row r="333" spans="2:3" ht="14.5" customHeight="1" x14ac:dyDescent="0.35">
      <c r="B333" s="2" t="s">
        <v>442</v>
      </c>
      <c r="C333" s="3" t="s">
        <v>1446</v>
      </c>
    </row>
    <row r="334" spans="2:3" ht="14.5" customHeight="1" x14ac:dyDescent="0.35">
      <c r="B334" s="2" t="s">
        <v>443</v>
      </c>
      <c r="C334" s="3" t="s">
        <v>1447</v>
      </c>
    </row>
    <row r="335" spans="2:3" ht="14.5" customHeight="1" x14ac:dyDescent="0.35">
      <c r="B335" s="2" t="s">
        <v>444</v>
      </c>
      <c r="C335" s="3" t="s">
        <v>1448</v>
      </c>
    </row>
    <row r="336" spans="2:3" ht="14.5" customHeight="1" x14ac:dyDescent="0.35">
      <c r="B336" s="2" t="s">
        <v>445</v>
      </c>
      <c r="C336" s="3" t="s">
        <v>1449</v>
      </c>
    </row>
    <row r="337" spans="2:3" ht="14.5" customHeight="1" x14ac:dyDescent="0.35">
      <c r="B337" s="2" t="s">
        <v>446</v>
      </c>
      <c r="C337" s="3" t="s">
        <v>1450</v>
      </c>
    </row>
    <row r="338" spans="2:3" ht="14.5" customHeight="1" x14ac:dyDescent="0.35">
      <c r="B338" s="2" t="s">
        <v>447</v>
      </c>
      <c r="C338" s="3" t="s">
        <v>1451</v>
      </c>
    </row>
    <row r="339" spans="2:3" ht="14.5" customHeight="1" x14ac:dyDescent="0.35">
      <c r="B339" s="2" t="s">
        <v>448</v>
      </c>
      <c r="C339" s="3" t="s">
        <v>1452</v>
      </c>
    </row>
    <row r="340" spans="2:3" ht="14.5" customHeight="1" x14ac:dyDescent="0.35">
      <c r="B340" s="2" t="s">
        <v>449</v>
      </c>
      <c r="C340" s="3" t="s">
        <v>1453</v>
      </c>
    </row>
    <row r="341" spans="2:3" ht="14.5" customHeight="1" x14ac:dyDescent="0.35">
      <c r="B341" s="2" t="s">
        <v>450</v>
      </c>
      <c r="C341" s="3" t="s">
        <v>1454</v>
      </c>
    </row>
    <row r="342" spans="2:3" ht="14.5" customHeight="1" x14ac:dyDescent="0.35">
      <c r="B342" s="2" t="s">
        <v>451</v>
      </c>
      <c r="C342" s="3" t="s">
        <v>1455</v>
      </c>
    </row>
    <row r="343" spans="2:3" ht="14.5" customHeight="1" x14ac:dyDescent="0.35">
      <c r="B343" s="2" t="s">
        <v>452</v>
      </c>
      <c r="C343" s="3" t="s">
        <v>1456</v>
      </c>
    </row>
    <row r="344" spans="2:3" ht="14.5" customHeight="1" x14ac:dyDescent="0.35">
      <c r="B344" s="2" t="s">
        <v>453</v>
      </c>
      <c r="C344" s="3" t="s">
        <v>1457</v>
      </c>
    </row>
    <row r="345" spans="2:3" ht="14.5" customHeight="1" x14ac:dyDescent="0.35">
      <c r="B345" s="2" t="s">
        <v>454</v>
      </c>
      <c r="C345" s="3" t="s">
        <v>1458</v>
      </c>
    </row>
    <row r="346" spans="2:3" ht="14.5" customHeight="1" x14ac:dyDescent="0.35">
      <c r="B346" s="2" t="s">
        <v>455</v>
      </c>
      <c r="C346" s="3" t="s">
        <v>1459</v>
      </c>
    </row>
    <row r="347" spans="2:3" ht="14.5" customHeight="1" x14ac:dyDescent="0.35">
      <c r="B347" s="2" t="s">
        <v>456</v>
      </c>
      <c r="C347" s="3" t="s">
        <v>1460</v>
      </c>
    </row>
    <row r="348" spans="2:3" ht="14.5" customHeight="1" x14ac:dyDescent="0.35">
      <c r="B348" s="2" t="s">
        <v>457</v>
      </c>
      <c r="C348" s="3" t="s">
        <v>1461</v>
      </c>
    </row>
    <row r="349" spans="2:3" ht="14.5" customHeight="1" x14ac:dyDescent="0.35">
      <c r="B349" s="2" t="s">
        <v>458</v>
      </c>
      <c r="C349" s="3" t="s">
        <v>1462</v>
      </c>
    </row>
    <row r="350" spans="2:3" ht="14.5" customHeight="1" x14ac:dyDescent="0.35">
      <c r="B350" s="2" t="s">
        <v>459</v>
      </c>
      <c r="C350" s="3" t="s">
        <v>1463</v>
      </c>
    </row>
    <row r="351" spans="2:3" ht="14.5" customHeight="1" x14ac:dyDescent="0.35">
      <c r="B351" s="2" t="s">
        <v>460</v>
      </c>
      <c r="C351" s="3" t="s">
        <v>1464</v>
      </c>
    </row>
    <row r="352" spans="2:3" ht="14.5" customHeight="1" x14ac:dyDescent="0.35">
      <c r="B352" s="2" t="s">
        <v>461</v>
      </c>
      <c r="C352" s="3" t="s">
        <v>1465</v>
      </c>
    </row>
    <row r="353" spans="2:3" ht="14.5" customHeight="1" x14ac:dyDescent="0.35">
      <c r="B353" s="2" t="s">
        <v>462</v>
      </c>
      <c r="C353" s="3" t="s">
        <v>1466</v>
      </c>
    </row>
    <row r="354" spans="2:3" ht="14.5" customHeight="1" x14ac:dyDescent="0.35">
      <c r="B354" s="2" t="s">
        <v>463</v>
      </c>
      <c r="C354" s="3" t="s">
        <v>1467</v>
      </c>
    </row>
    <row r="355" spans="2:3" ht="14.5" customHeight="1" x14ac:dyDescent="0.35">
      <c r="B355" s="2" t="s">
        <v>464</v>
      </c>
      <c r="C355" s="3" t="s">
        <v>1468</v>
      </c>
    </row>
    <row r="356" spans="2:3" ht="14.5" customHeight="1" x14ac:dyDescent="0.35">
      <c r="B356" s="2" t="s">
        <v>465</v>
      </c>
      <c r="C356" s="3" t="s">
        <v>1469</v>
      </c>
    </row>
    <row r="357" spans="2:3" ht="14.5" customHeight="1" x14ac:dyDescent="0.35">
      <c r="B357" s="2" t="s">
        <v>466</v>
      </c>
      <c r="C357" s="3" t="s">
        <v>1470</v>
      </c>
    </row>
    <row r="358" spans="2:3" ht="14.5" customHeight="1" x14ac:dyDescent="0.35">
      <c r="B358" s="2" t="s">
        <v>467</v>
      </c>
      <c r="C358" s="3" t="s">
        <v>1471</v>
      </c>
    </row>
    <row r="359" spans="2:3" ht="14.5" customHeight="1" x14ac:dyDescent="0.35">
      <c r="B359" s="2" t="s">
        <v>468</v>
      </c>
      <c r="C359" s="3" t="s">
        <v>1472</v>
      </c>
    </row>
    <row r="360" spans="2:3" ht="14.5" customHeight="1" x14ac:dyDescent="0.35">
      <c r="B360" s="2" t="s">
        <v>469</v>
      </c>
      <c r="C360" s="3" t="s">
        <v>1473</v>
      </c>
    </row>
    <row r="361" spans="2:3" ht="14.5" customHeight="1" x14ac:dyDescent="0.35">
      <c r="B361" s="2" t="s">
        <v>470</v>
      </c>
      <c r="C361" s="3" t="s">
        <v>1474</v>
      </c>
    </row>
    <row r="362" spans="2:3" ht="14.5" customHeight="1" x14ac:dyDescent="0.35">
      <c r="B362" s="2" t="s">
        <v>471</v>
      </c>
      <c r="C362" s="3" t="s">
        <v>1475</v>
      </c>
    </row>
    <row r="363" spans="2:3" ht="14.5" customHeight="1" x14ac:dyDescent="0.35">
      <c r="B363" s="2" t="s">
        <v>472</v>
      </c>
      <c r="C363" s="3" t="s">
        <v>1476</v>
      </c>
    </row>
    <row r="364" spans="2:3" ht="14.5" customHeight="1" x14ac:dyDescent="0.35">
      <c r="B364" s="2" t="s">
        <v>473</v>
      </c>
      <c r="C364" s="3" t="s">
        <v>1477</v>
      </c>
    </row>
    <row r="365" spans="2:3" ht="14.5" customHeight="1" x14ac:dyDescent="0.35">
      <c r="B365" s="2" t="s">
        <v>474</v>
      </c>
      <c r="C365" s="3" t="s">
        <v>1478</v>
      </c>
    </row>
    <row r="366" spans="2:3" ht="14.5" customHeight="1" x14ac:dyDescent="0.35">
      <c r="B366" s="2" t="s">
        <v>475</v>
      </c>
      <c r="C366" s="3" t="s">
        <v>1479</v>
      </c>
    </row>
    <row r="367" spans="2:3" ht="14.5" customHeight="1" x14ac:dyDescent="0.35">
      <c r="B367" s="2" t="s">
        <v>476</v>
      </c>
      <c r="C367" s="3" t="s">
        <v>1480</v>
      </c>
    </row>
    <row r="368" spans="2:3" ht="14.5" customHeight="1" x14ac:dyDescent="0.35">
      <c r="B368" s="2" t="s">
        <v>477</v>
      </c>
      <c r="C368" s="3" t="s">
        <v>1481</v>
      </c>
    </row>
    <row r="369" spans="2:3" ht="14.5" customHeight="1" x14ac:dyDescent="0.35">
      <c r="B369" s="2" t="s">
        <v>478</v>
      </c>
      <c r="C369" s="3" t="s">
        <v>1482</v>
      </c>
    </row>
    <row r="370" spans="2:3" ht="14.5" customHeight="1" x14ac:dyDescent="0.35">
      <c r="B370" s="2" t="s">
        <v>479</v>
      </c>
      <c r="C370" s="3" t="s">
        <v>1483</v>
      </c>
    </row>
    <row r="371" spans="2:3" ht="14.5" customHeight="1" x14ac:dyDescent="0.35">
      <c r="B371" s="2" t="s">
        <v>480</v>
      </c>
      <c r="C371" s="3" t="s">
        <v>1484</v>
      </c>
    </row>
    <row r="372" spans="2:3" ht="14.5" customHeight="1" x14ac:dyDescent="0.35">
      <c r="B372" s="2" t="s">
        <v>481</v>
      </c>
      <c r="C372" s="3" t="s">
        <v>1485</v>
      </c>
    </row>
    <row r="373" spans="2:3" ht="14.5" customHeight="1" x14ac:dyDescent="0.35">
      <c r="B373" s="2" t="s">
        <v>482</v>
      </c>
      <c r="C373" s="3" t="s">
        <v>1486</v>
      </c>
    </row>
    <row r="374" spans="2:3" ht="14.5" customHeight="1" x14ac:dyDescent="0.35">
      <c r="B374" s="2" t="s">
        <v>483</v>
      </c>
      <c r="C374" s="3" t="s">
        <v>1487</v>
      </c>
    </row>
    <row r="375" spans="2:3" ht="14.5" customHeight="1" x14ac:dyDescent="0.35">
      <c r="B375" s="2" t="s">
        <v>484</v>
      </c>
      <c r="C375" s="3" t="s">
        <v>1488</v>
      </c>
    </row>
    <row r="376" spans="2:3" ht="14.5" customHeight="1" x14ac:dyDescent="0.35">
      <c r="B376" s="2" t="s">
        <v>485</v>
      </c>
      <c r="C376" s="3" t="s">
        <v>1489</v>
      </c>
    </row>
    <row r="377" spans="2:3" ht="14.5" customHeight="1" x14ac:dyDescent="0.35">
      <c r="B377" s="2" t="s">
        <v>486</v>
      </c>
      <c r="C377" s="3" t="s">
        <v>1490</v>
      </c>
    </row>
    <row r="378" spans="2:3" ht="14.5" customHeight="1" x14ac:dyDescent="0.35">
      <c r="B378" s="2" t="s">
        <v>487</v>
      </c>
      <c r="C378" s="3" t="s">
        <v>1491</v>
      </c>
    </row>
    <row r="379" spans="2:3" ht="14.5" customHeight="1" x14ac:dyDescent="0.35">
      <c r="B379" s="2" t="s">
        <v>488</v>
      </c>
      <c r="C379" s="3" t="s">
        <v>1492</v>
      </c>
    </row>
    <row r="380" spans="2:3" ht="14.5" customHeight="1" x14ac:dyDescent="0.35">
      <c r="B380" s="2" t="s">
        <v>489</v>
      </c>
      <c r="C380" s="3" t="s">
        <v>1493</v>
      </c>
    </row>
    <row r="381" spans="2:3" ht="14.5" customHeight="1" x14ac:dyDescent="0.35">
      <c r="B381" s="2" t="s">
        <v>490</v>
      </c>
      <c r="C381" s="3" t="s">
        <v>1494</v>
      </c>
    </row>
    <row r="382" spans="2:3" ht="14.5" customHeight="1" x14ac:dyDescent="0.35">
      <c r="B382" s="2" t="s">
        <v>491</v>
      </c>
      <c r="C382" s="3" t="s">
        <v>1495</v>
      </c>
    </row>
    <row r="383" spans="2:3" ht="14.5" customHeight="1" x14ac:dyDescent="0.35">
      <c r="B383" s="2" t="s">
        <v>492</v>
      </c>
      <c r="C383" s="3" t="s">
        <v>1496</v>
      </c>
    </row>
    <row r="384" spans="2:3" ht="14.5" customHeight="1" x14ac:dyDescent="0.35">
      <c r="B384" s="2" t="s">
        <v>493</v>
      </c>
      <c r="C384" s="3" t="s">
        <v>1497</v>
      </c>
    </row>
    <row r="385" spans="2:3" ht="14.5" customHeight="1" x14ac:dyDescent="0.35">
      <c r="B385" s="2" t="s">
        <v>494</v>
      </c>
      <c r="C385" s="3" t="s">
        <v>1498</v>
      </c>
    </row>
    <row r="386" spans="2:3" ht="14.5" customHeight="1" x14ac:dyDescent="0.35">
      <c r="B386" s="2" t="s">
        <v>495</v>
      </c>
      <c r="C386" s="3" t="s">
        <v>1499</v>
      </c>
    </row>
    <row r="387" spans="2:3" ht="14.5" customHeight="1" x14ac:dyDescent="0.35">
      <c r="B387" s="2" t="s">
        <v>496</v>
      </c>
      <c r="C387" s="3" t="s">
        <v>1500</v>
      </c>
    </row>
    <row r="388" spans="2:3" ht="14.5" customHeight="1" x14ac:dyDescent="0.35">
      <c r="B388" s="2" t="s">
        <v>497</v>
      </c>
      <c r="C388" s="3" t="s">
        <v>1501</v>
      </c>
    </row>
    <row r="389" spans="2:3" ht="14.5" customHeight="1" x14ac:dyDescent="0.35">
      <c r="B389" s="2" t="s">
        <v>498</v>
      </c>
      <c r="C389" s="3" t="s">
        <v>1502</v>
      </c>
    </row>
    <row r="390" spans="2:3" ht="14.5" customHeight="1" x14ac:dyDescent="0.35">
      <c r="B390" s="2" t="s">
        <v>499</v>
      </c>
      <c r="C390" s="3" t="s">
        <v>1503</v>
      </c>
    </row>
    <row r="391" spans="2:3" ht="14.5" customHeight="1" x14ac:dyDescent="0.35">
      <c r="B391" s="2" t="s">
        <v>500</v>
      </c>
      <c r="C391" s="3" t="s">
        <v>1504</v>
      </c>
    </row>
    <row r="392" spans="2:3" ht="14.5" customHeight="1" x14ac:dyDescent="0.35">
      <c r="B392" s="2" t="s">
        <v>501</v>
      </c>
      <c r="C392" s="3" t="s">
        <v>1505</v>
      </c>
    </row>
    <row r="393" spans="2:3" ht="14.5" customHeight="1" x14ac:dyDescent="0.35">
      <c r="B393" s="2" t="s">
        <v>502</v>
      </c>
      <c r="C393" s="3" t="s">
        <v>1506</v>
      </c>
    </row>
    <row r="394" spans="2:3" ht="14.5" customHeight="1" x14ac:dyDescent="0.35">
      <c r="B394" s="2" t="s">
        <v>503</v>
      </c>
      <c r="C394" s="3" t="s">
        <v>1783</v>
      </c>
    </row>
    <row r="395" spans="2:3" ht="14.5" customHeight="1" x14ac:dyDescent="0.35">
      <c r="B395" s="2" t="s">
        <v>504</v>
      </c>
      <c r="C395" s="3" t="s">
        <v>1507</v>
      </c>
    </row>
    <row r="396" spans="2:3" ht="14.5" customHeight="1" x14ac:dyDescent="0.35">
      <c r="B396" s="2" t="s">
        <v>505</v>
      </c>
      <c r="C396" s="3" t="s">
        <v>1508</v>
      </c>
    </row>
    <row r="397" spans="2:3" ht="14.5" customHeight="1" x14ac:dyDescent="0.35">
      <c r="B397" s="2" t="s">
        <v>506</v>
      </c>
      <c r="C397" s="3" t="s">
        <v>1509</v>
      </c>
    </row>
    <row r="398" spans="2:3" ht="14.5" customHeight="1" x14ac:dyDescent="0.35">
      <c r="B398" s="2" t="s">
        <v>507</v>
      </c>
      <c r="C398" s="3" t="s">
        <v>1510</v>
      </c>
    </row>
    <row r="399" spans="2:3" ht="14.5" customHeight="1" x14ac:dyDescent="0.35">
      <c r="B399" s="2" t="s">
        <v>508</v>
      </c>
      <c r="C399" s="3" t="s">
        <v>1511</v>
      </c>
    </row>
    <row r="400" spans="2:3" ht="14.5" customHeight="1" x14ac:dyDescent="0.35">
      <c r="B400" s="2" t="s">
        <v>509</v>
      </c>
      <c r="C400" s="3" t="s">
        <v>1512</v>
      </c>
    </row>
    <row r="401" spans="2:3" ht="14.5" customHeight="1" x14ac:dyDescent="0.35">
      <c r="B401" s="2" t="s">
        <v>510</v>
      </c>
      <c r="C401" s="3" t="s">
        <v>1513</v>
      </c>
    </row>
    <row r="402" spans="2:3" ht="14.5" customHeight="1" x14ac:dyDescent="0.35">
      <c r="B402" s="2" t="s">
        <v>511</v>
      </c>
      <c r="C402" s="3" t="s">
        <v>1514</v>
      </c>
    </row>
    <row r="403" spans="2:3" ht="14.5" customHeight="1" x14ac:dyDescent="0.35">
      <c r="B403" s="2" t="s">
        <v>512</v>
      </c>
      <c r="C403" s="3" t="s">
        <v>1515</v>
      </c>
    </row>
    <row r="404" spans="2:3" ht="14.5" customHeight="1" x14ac:dyDescent="0.35">
      <c r="B404" s="2" t="s">
        <v>513</v>
      </c>
      <c r="C404" s="3" t="s">
        <v>1516</v>
      </c>
    </row>
    <row r="405" spans="2:3" ht="14.5" customHeight="1" x14ac:dyDescent="0.35">
      <c r="B405" s="2" t="s">
        <v>514</v>
      </c>
      <c r="C405" s="3" t="s">
        <v>1517</v>
      </c>
    </row>
    <row r="406" spans="2:3" ht="14.5" customHeight="1" x14ac:dyDescent="0.35">
      <c r="B406" s="2" t="s">
        <v>515</v>
      </c>
      <c r="C406" s="3" t="s">
        <v>1518</v>
      </c>
    </row>
    <row r="407" spans="2:3" ht="14.5" customHeight="1" x14ac:dyDescent="0.35">
      <c r="B407" s="2" t="s">
        <v>516</v>
      </c>
      <c r="C407" s="3" t="s">
        <v>1519</v>
      </c>
    </row>
    <row r="408" spans="2:3" ht="14.5" customHeight="1" x14ac:dyDescent="0.35">
      <c r="B408" s="2" t="s">
        <v>517</v>
      </c>
      <c r="C408" s="3" t="s">
        <v>1520</v>
      </c>
    </row>
    <row r="409" spans="2:3" ht="14.5" customHeight="1" x14ac:dyDescent="0.35">
      <c r="B409" s="2" t="s">
        <v>518</v>
      </c>
      <c r="C409" s="3" t="s">
        <v>1521</v>
      </c>
    </row>
    <row r="410" spans="2:3" ht="14.5" customHeight="1" x14ac:dyDescent="0.35">
      <c r="B410" s="2" t="s">
        <v>519</v>
      </c>
      <c r="C410" s="3" t="s">
        <v>1522</v>
      </c>
    </row>
    <row r="411" spans="2:3" ht="14.5" customHeight="1" x14ac:dyDescent="0.35">
      <c r="B411" s="2" t="s">
        <v>520</v>
      </c>
      <c r="C411" s="3" t="s">
        <v>1523</v>
      </c>
    </row>
    <row r="412" spans="2:3" ht="14.5" customHeight="1" x14ac:dyDescent="0.35">
      <c r="B412" s="2" t="s">
        <v>521</v>
      </c>
      <c r="C412" s="3" t="s">
        <v>1524</v>
      </c>
    </row>
    <row r="413" spans="2:3" ht="14.5" customHeight="1" x14ac:dyDescent="0.35">
      <c r="B413" s="2" t="s">
        <v>522</v>
      </c>
      <c r="C413" s="3" t="s">
        <v>1525</v>
      </c>
    </row>
    <row r="414" spans="2:3" ht="14.5" customHeight="1" x14ac:dyDescent="0.35">
      <c r="B414" s="2" t="s">
        <v>523</v>
      </c>
      <c r="C414" s="3" t="s">
        <v>1526</v>
      </c>
    </row>
    <row r="415" spans="2:3" ht="14.5" customHeight="1" x14ac:dyDescent="0.35">
      <c r="B415" s="2" t="s">
        <v>524</v>
      </c>
      <c r="C415" s="3" t="s">
        <v>1527</v>
      </c>
    </row>
    <row r="416" spans="2:3" ht="14.5" customHeight="1" x14ac:dyDescent="0.35">
      <c r="B416" s="2" t="s">
        <v>525</v>
      </c>
      <c r="C416" s="3" t="s">
        <v>1528</v>
      </c>
    </row>
    <row r="417" spans="2:3" ht="14.5" customHeight="1" x14ac:dyDescent="0.35">
      <c r="B417" s="2" t="s">
        <v>526</v>
      </c>
      <c r="C417" s="3" t="s">
        <v>1529</v>
      </c>
    </row>
    <row r="418" spans="2:3" ht="14.5" customHeight="1" x14ac:dyDescent="0.35">
      <c r="B418" s="2" t="s">
        <v>527</v>
      </c>
      <c r="C418" s="3" t="s">
        <v>1530</v>
      </c>
    </row>
    <row r="419" spans="2:3" ht="14.5" customHeight="1" x14ac:dyDescent="0.35">
      <c r="B419" s="2" t="s">
        <v>528</v>
      </c>
      <c r="C419" s="3" t="s">
        <v>1531</v>
      </c>
    </row>
    <row r="420" spans="2:3" ht="14.5" customHeight="1" x14ac:dyDescent="0.35">
      <c r="B420" s="2" t="s">
        <v>529</v>
      </c>
      <c r="C420" s="3" t="s">
        <v>1532</v>
      </c>
    </row>
    <row r="421" spans="2:3" ht="14.5" customHeight="1" x14ac:dyDescent="0.35">
      <c r="B421" s="2" t="s">
        <v>530</v>
      </c>
      <c r="C421" s="3" t="s">
        <v>1533</v>
      </c>
    </row>
    <row r="422" spans="2:3" ht="14.5" customHeight="1" x14ac:dyDescent="0.35">
      <c r="B422" s="2" t="s">
        <v>531</v>
      </c>
      <c r="C422" s="3" t="s">
        <v>1534</v>
      </c>
    </row>
    <row r="423" spans="2:3" ht="14.5" customHeight="1" x14ac:dyDescent="0.35">
      <c r="B423" s="2" t="s">
        <v>532</v>
      </c>
      <c r="C423" s="3" t="s">
        <v>1535</v>
      </c>
    </row>
    <row r="424" spans="2:3" ht="14.5" customHeight="1" x14ac:dyDescent="0.35">
      <c r="B424" s="2" t="s">
        <v>533</v>
      </c>
      <c r="C424" s="3" t="s">
        <v>1536</v>
      </c>
    </row>
    <row r="425" spans="2:3" ht="14.5" customHeight="1" x14ac:dyDescent="0.35">
      <c r="B425" s="2" t="s">
        <v>534</v>
      </c>
      <c r="C425" s="3" t="s">
        <v>1537</v>
      </c>
    </row>
    <row r="426" spans="2:3" ht="14.5" customHeight="1" x14ac:dyDescent="0.35">
      <c r="B426" s="2" t="s">
        <v>535</v>
      </c>
      <c r="C426" s="3" t="s">
        <v>1538</v>
      </c>
    </row>
    <row r="427" spans="2:3" ht="14.5" customHeight="1" x14ac:dyDescent="0.35">
      <c r="B427" s="2" t="s">
        <v>536</v>
      </c>
      <c r="C427" s="3" t="s">
        <v>1539</v>
      </c>
    </row>
    <row r="428" spans="2:3" ht="14.5" customHeight="1" x14ac:dyDescent="0.35">
      <c r="B428" s="2" t="s">
        <v>537</v>
      </c>
      <c r="C428" s="3" t="s">
        <v>1540</v>
      </c>
    </row>
    <row r="429" spans="2:3" ht="14.5" customHeight="1" x14ac:dyDescent="0.35">
      <c r="B429" s="2" t="s">
        <v>538</v>
      </c>
      <c r="C429" s="3" t="s">
        <v>1541</v>
      </c>
    </row>
    <row r="430" spans="2:3" ht="14.5" customHeight="1" x14ac:dyDescent="0.35">
      <c r="B430" s="2" t="s">
        <v>539</v>
      </c>
      <c r="C430" s="3" t="s">
        <v>1542</v>
      </c>
    </row>
    <row r="431" spans="2:3" ht="14.5" customHeight="1" x14ac:dyDescent="0.35">
      <c r="B431" s="2" t="s">
        <v>540</v>
      </c>
      <c r="C431" s="3" t="s">
        <v>1543</v>
      </c>
    </row>
    <row r="432" spans="2:3" ht="14.5" customHeight="1" x14ac:dyDescent="0.35">
      <c r="B432" s="2" t="s">
        <v>541</v>
      </c>
      <c r="C432" s="3" t="s">
        <v>1544</v>
      </c>
    </row>
    <row r="433" spans="2:3" ht="14.5" customHeight="1" x14ac:dyDescent="0.35">
      <c r="B433" s="2" t="s">
        <v>542</v>
      </c>
      <c r="C433" s="3" t="s">
        <v>1545</v>
      </c>
    </row>
    <row r="434" spans="2:3" ht="14.5" customHeight="1" x14ac:dyDescent="0.35">
      <c r="B434" s="2" t="s">
        <v>543</v>
      </c>
      <c r="C434" s="3" t="s">
        <v>1546</v>
      </c>
    </row>
    <row r="435" spans="2:3" ht="14.5" customHeight="1" x14ac:dyDescent="0.35">
      <c r="B435" s="2" t="s">
        <v>544</v>
      </c>
      <c r="C435" s="3" t="s">
        <v>1547</v>
      </c>
    </row>
    <row r="436" spans="2:3" ht="14.5" customHeight="1" x14ac:dyDescent="0.35">
      <c r="B436" s="2" t="s">
        <v>545</v>
      </c>
      <c r="C436" s="3" t="s">
        <v>1548</v>
      </c>
    </row>
    <row r="437" spans="2:3" ht="14.5" customHeight="1" x14ac:dyDescent="0.35">
      <c r="B437" s="2" t="s">
        <v>546</v>
      </c>
      <c r="C437" s="3" t="s">
        <v>1549</v>
      </c>
    </row>
    <row r="438" spans="2:3" ht="14.5" customHeight="1" x14ac:dyDescent="0.35">
      <c r="B438" s="2" t="s">
        <v>547</v>
      </c>
      <c r="C438" s="3" t="s">
        <v>1783</v>
      </c>
    </row>
    <row r="439" spans="2:3" ht="14.5" customHeight="1" x14ac:dyDescent="0.35">
      <c r="B439" s="2" t="s">
        <v>548</v>
      </c>
      <c r="C439" s="3" t="s">
        <v>1550</v>
      </c>
    </row>
    <row r="440" spans="2:3" ht="14.5" customHeight="1" x14ac:dyDescent="0.35">
      <c r="B440" s="2" t="s">
        <v>549</v>
      </c>
      <c r="C440" s="3" t="s">
        <v>1551</v>
      </c>
    </row>
    <row r="441" spans="2:3" ht="14.5" customHeight="1" x14ac:dyDescent="0.35">
      <c r="B441" s="2" t="s">
        <v>550</v>
      </c>
      <c r="C441" s="3" t="s">
        <v>1552</v>
      </c>
    </row>
    <row r="442" spans="2:3" ht="14.5" customHeight="1" x14ac:dyDescent="0.35">
      <c r="B442" s="2" t="s">
        <v>551</v>
      </c>
      <c r="C442" s="3" t="s">
        <v>1553</v>
      </c>
    </row>
    <row r="443" spans="2:3" ht="14.5" customHeight="1" x14ac:dyDescent="0.35">
      <c r="B443" s="2" t="s">
        <v>552</v>
      </c>
      <c r="C443" s="3" t="s">
        <v>1554</v>
      </c>
    </row>
    <row r="444" spans="2:3" ht="14.5" customHeight="1" x14ac:dyDescent="0.35">
      <c r="B444" s="2" t="s">
        <v>553</v>
      </c>
      <c r="C444" s="3" t="s">
        <v>1555</v>
      </c>
    </row>
    <row r="445" spans="2:3" ht="14.5" customHeight="1" x14ac:dyDescent="0.35">
      <c r="B445" s="2" t="s">
        <v>554</v>
      </c>
      <c r="C445" s="3" t="s">
        <v>1556</v>
      </c>
    </row>
    <row r="446" spans="2:3" ht="14.5" customHeight="1" x14ac:dyDescent="0.35">
      <c r="B446" s="2" t="s">
        <v>555</v>
      </c>
      <c r="C446" s="3" t="s">
        <v>1557</v>
      </c>
    </row>
    <row r="447" spans="2:3" ht="14.5" customHeight="1" x14ac:dyDescent="0.35">
      <c r="B447" s="2" t="s">
        <v>556</v>
      </c>
      <c r="C447" s="3" t="s">
        <v>1558</v>
      </c>
    </row>
    <row r="448" spans="2:3" ht="14.5" customHeight="1" x14ac:dyDescent="0.35">
      <c r="B448" s="2" t="s">
        <v>557</v>
      </c>
      <c r="C448" s="3" t="s">
        <v>1559</v>
      </c>
    </row>
    <row r="449" spans="2:3" ht="14.5" customHeight="1" x14ac:dyDescent="0.35">
      <c r="B449" s="2" t="s">
        <v>558</v>
      </c>
      <c r="C449" s="3" t="s">
        <v>1560</v>
      </c>
    </row>
    <row r="450" spans="2:3" ht="14.5" customHeight="1" x14ac:dyDescent="0.35">
      <c r="B450" s="2" t="s">
        <v>559</v>
      </c>
      <c r="C450" s="3" t="s">
        <v>1561</v>
      </c>
    </row>
    <row r="451" spans="2:3" ht="14.5" customHeight="1" x14ac:dyDescent="0.35">
      <c r="B451" s="2" t="s">
        <v>560</v>
      </c>
      <c r="C451" s="3" t="s">
        <v>1562</v>
      </c>
    </row>
    <row r="452" spans="2:3" ht="14.5" customHeight="1" x14ac:dyDescent="0.35">
      <c r="B452" s="2" t="s">
        <v>561</v>
      </c>
      <c r="C452" s="3" t="s">
        <v>1563</v>
      </c>
    </row>
    <row r="453" spans="2:3" ht="14.5" customHeight="1" x14ac:dyDescent="0.35">
      <c r="B453" s="2" t="s">
        <v>562</v>
      </c>
      <c r="C453" s="3" t="s">
        <v>1564</v>
      </c>
    </row>
    <row r="454" spans="2:3" ht="14.5" customHeight="1" x14ac:dyDescent="0.35">
      <c r="B454" s="2" t="s">
        <v>563</v>
      </c>
      <c r="C454" s="3" t="s">
        <v>1565</v>
      </c>
    </row>
    <row r="455" spans="2:3" ht="14.5" customHeight="1" x14ac:dyDescent="0.35">
      <c r="B455" s="2" t="s">
        <v>564</v>
      </c>
      <c r="C455" s="3" t="s">
        <v>1566</v>
      </c>
    </row>
    <row r="456" spans="2:3" ht="14.5" customHeight="1" x14ac:dyDescent="0.35">
      <c r="B456" s="2" t="s">
        <v>565</v>
      </c>
      <c r="C456" s="3" t="s">
        <v>1567</v>
      </c>
    </row>
    <row r="457" spans="2:3" ht="14.5" customHeight="1" x14ac:dyDescent="0.35">
      <c r="B457" s="2" t="s">
        <v>566</v>
      </c>
      <c r="C457" s="3" t="s">
        <v>1568</v>
      </c>
    </row>
    <row r="458" spans="2:3" ht="14.5" customHeight="1" x14ac:dyDescent="0.35">
      <c r="B458" s="2" t="s">
        <v>567</v>
      </c>
      <c r="C458" s="3" t="s">
        <v>1569</v>
      </c>
    </row>
    <row r="459" spans="2:3" ht="14.5" customHeight="1" x14ac:dyDescent="0.35">
      <c r="B459" s="2" t="s">
        <v>568</v>
      </c>
      <c r="C459" s="3" t="s">
        <v>1570</v>
      </c>
    </row>
    <row r="460" spans="2:3" ht="14.5" customHeight="1" x14ac:dyDescent="0.35">
      <c r="B460" s="2" t="s">
        <v>569</v>
      </c>
      <c r="C460" s="3" t="s">
        <v>1571</v>
      </c>
    </row>
    <row r="461" spans="2:3" ht="14.5" customHeight="1" x14ac:dyDescent="0.35">
      <c r="B461" s="2" t="s">
        <v>570</v>
      </c>
      <c r="C461" s="3" t="s">
        <v>1572</v>
      </c>
    </row>
    <row r="462" spans="2:3" ht="14.5" customHeight="1" x14ac:dyDescent="0.35">
      <c r="B462" s="2" t="s">
        <v>571</v>
      </c>
      <c r="C462" s="3" t="s">
        <v>1573</v>
      </c>
    </row>
    <row r="463" spans="2:3" ht="14.5" customHeight="1" x14ac:dyDescent="0.35">
      <c r="B463" s="2" t="s">
        <v>572</v>
      </c>
      <c r="C463" s="3" t="s">
        <v>1574</v>
      </c>
    </row>
    <row r="464" spans="2:3" ht="14.5" customHeight="1" x14ac:dyDescent="0.35">
      <c r="B464" s="2" t="s">
        <v>573</v>
      </c>
      <c r="C464" s="3" t="s">
        <v>1575</v>
      </c>
    </row>
    <row r="465" spans="2:3" ht="14.5" customHeight="1" x14ac:dyDescent="0.35">
      <c r="B465" s="2" t="s">
        <v>574</v>
      </c>
      <c r="C465" s="3" t="s">
        <v>1576</v>
      </c>
    </row>
    <row r="466" spans="2:3" ht="14.5" customHeight="1" x14ac:dyDescent="0.35">
      <c r="B466" s="2" t="s">
        <v>575</v>
      </c>
      <c r="C466" s="3" t="s">
        <v>1577</v>
      </c>
    </row>
    <row r="467" spans="2:3" ht="14.5" customHeight="1" x14ac:dyDescent="0.35">
      <c r="B467" s="2" t="s">
        <v>576</v>
      </c>
      <c r="C467" s="3" t="s">
        <v>1578</v>
      </c>
    </row>
    <row r="468" spans="2:3" ht="14.5" customHeight="1" x14ac:dyDescent="0.35">
      <c r="B468" s="2" t="s">
        <v>577</v>
      </c>
      <c r="C468" s="3" t="s">
        <v>1579</v>
      </c>
    </row>
    <row r="469" spans="2:3" ht="14.5" customHeight="1" x14ac:dyDescent="0.35">
      <c r="B469" s="2" t="s">
        <v>578</v>
      </c>
      <c r="C469" s="3" t="s">
        <v>1580</v>
      </c>
    </row>
    <row r="470" spans="2:3" ht="14.5" customHeight="1" x14ac:dyDescent="0.35">
      <c r="B470" s="2" t="s">
        <v>579</v>
      </c>
      <c r="C470" s="3" t="s">
        <v>1581</v>
      </c>
    </row>
    <row r="471" spans="2:3" ht="14.5" customHeight="1" x14ac:dyDescent="0.35">
      <c r="B471" s="2" t="s">
        <v>580</v>
      </c>
      <c r="C471" s="3" t="s">
        <v>1582</v>
      </c>
    </row>
    <row r="472" spans="2:3" ht="14.5" customHeight="1" x14ac:dyDescent="0.35">
      <c r="B472" s="2" t="s">
        <v>581</v>
      </c>
      <c r="C472" s="3" t="s">
        <v>1583</v>
      </c>
    </row>
    <row r="473" spans="2:3" ht="14.5" customHeight="1" x14ac:dyDescent="0.35">
      <c r="B473" s="2" t="s">
        <v>582</v>
      </c>
      <c r="C473" s="3" t="s">
        <v>1584</v>
      </c>
    </row>
    <row r="474" spans="2:3" ht="14.5" customHeight="1" x14ac:dyDescent="0.35">
      <c r="B474" s="2" t="s">
        <v>583</v>
      </c>
      <c r="C474" s="3" t="s">
        <v>1585</v>
      </c>
    </row>
    <row r="475" spans="2:3" ht="14.5" customHeight="1" x14ac:dyDescent="0.35">
      <c r="B475" s="2" t="s">
        <v>584</v>
      </c>
      <c r="C475" s="3" t="s">
        <v>1586</v>
      </c>
    </row>
    <row r="476" spans="2:3" ht="14.5" customHeight="1" x14ac:dyDescent="0.35">
      <c r="B476" s="2" t="s">
        <v>585</v>
      </c>
      <c r="C476" s="3" t="s">
        <v>1587</v>
      </c>
    </row>
    <row r="477" spans="2:3" ht="14.5" customHeight="1" x14ac:dyDescent="0.35">
      <c r="B477" s="2" t="s">
        <v>586</v>
      </c>
      <c r="C477" s="3" t="s">
        <v>1588</v>
      </c>
    </row>
    <row r="478" spans="2:3" ht="14.5" customHeight="1" x14ac:dyDescent="0.35">
      <c r="B478" s="2" t="s">
        <v>587</v>
      </c>
      <c r="C478" s="3" t="s">
        <v>1589</v>
      </c>
    </row>
    <row r="479" spans="2:3" ht="14.5" customHeight="1" x14ac:dyDescent="0.35">
      <c r="B479" s="2" t="s">
        <v>588</v>
      </c>
      <c r="C479" s="3" t="s">
        <v>1590</v>
      </c>
    </row>
    <row r="480" spans="2:3" ht="14.5" customHeight="1" x14ac:dyDescent="0.35">
      <c r="B480" s="2" t="s">
        <v>589</v>
      </c>
      <c r="C480" s="3" t="s">
        <v>1591</v>
      </c>
    </row>
    <row r="481" spans="2:3" ht="14.5" customHeight="1" x14ac:dyDescent="0.35">
      <c r="B481" s="2" t="s">
        <v>590</v>
      </c>
      <c r="C481" s="3" t="s">
        <v>1592</v>
      </c>
    </row>
    <row r="482" spans="2:3" ht="14.5" customHeight="1" x14ac:dyDescent="0.35">
      <c r="B482" s="2" t="s">
        <v>591</v>
      </c>
      <c r="C482" s="3" t="s">
        <v>1593</v>
      </c>
    </row>
    <row r="483" spans="2:3" ht="14.5" customHeight="1" x14ac:dyDescent="0.35">
      <c r="B483" s="2" t="s">
        <v>592</v>
      </c>
      <c r="C483" s="3" t="s">
        <v>1594</v>
      </c>
    </row>
    <row r="484" spans="2:3" ht="14.5" customHeight="1" x14ac:dyDescent="0.35">
      <c r="B484" s="2" t="s">
        <v>593</v>
      </c>
      <c r="C484" s="3" t="s">
        <v>1595</v>
      </c>
    </row>
    <row r="485" spans="2:3" ht="14.5" customHeight="1" x14ac:dyDescent="0.35">
      <c r="B485" s="2" t="s">
        <v>594</v>
      </c>
      <c r="C485" s="3" t="s">
        <v>1596</v>
      </c>
    </row>
    <row r="486" spans="2:3" ht="14.5" customHeight="1" x14ac:dyDescent="0.35">
      <c r="B486" s="2" t="s">
        <v>595</v>
      </c>
      <c r="C486" s="3" t="s">
        <v>1597</v>
      </c>
    </row>
    <row r="487" spans="2:3" ht="14.5" customHeight="1" x14ac:dyDescent="0.35">
      <c r="B487" s="2" t="s">
        <v>596</v>
      </c>
      <c r="C487" s="3" t="s">
        <v>1598</v>
      </c>
    </row>
    <row r="488" spans="2:3" ht="14.5" customHeight="1" x14ac:dyDescent="0.35">
      <c r="B488" s="2" t="s">
        <v>597</v>
      </c>
      <c r="C488" s="3" t="s">
        <v>1599</v>
      </c>
    </row>
    <row r="489" spans="2:3" ht="14.5" customHeight="1" x14ac:dyDescent="0.35">
      <c r="B489" s="2" t="s">
        <v>598</v>
      </c>
      <c r="C489" s="3" t="s">
        <v>1600</v>
      </c>
    </row>
    <row r="490" spans="2:3" ht="14.5" customHeight="1" x14ac:dyDescent="0.35">
      <c r="B490" s="2" t="s">
        <v>599</v>
      </c>
      <c r="C490" s="3" t="s">
        <v>1601</v>
      </c>
    </row>
    <row r="491" spans="2:3" ht="14.5" customHeight="1" x14ac:dyDescent="0.35">
      <c r="B491" s="2" t="s">
        <v>600</v>
      </c>
      <c r="C491" s="3" t="s">
        <v>1602</v>
      </c>
    </row>
    <row r="492" spans="2:3" ht="14.5" customHeight="1" x14ac:dyDescent="0.35">
      <c r="B492" s="2" t="s">
        <v>601</v>
      </c>
      <c r="C492" s="3" t="s">
        <v>1603</v>
      </c>
    </row>
    <row r="493" spans="2:3" ht="14.5" customHeight="1" x14ac:dyDescent="0.35">
      <c r="B493" s="2" t="s">
        <v>602</v>
      </c>
      <c r="C493" s="3" t="s">
        <v>1604</v>
      </c>
    </row>
    <row r="494" spans="2:3" ht="14.5" customHeight="1" x14ac:dyDescent="0.35">
      <c r="B494" s="2" t="s">
        <v>603</v>
      </c>
      <c r="C494" s="3" t="s">
        <v>1605</v>
      </c>
    </row>
    <row r="495" spans="2:3" ht="14.5" customHeight="1" x14ac:dyDescent="0.35">
      <c r="B495" s="2" t="s">
        <v>604</v>
      </c>
      <c r="C495" s="3" t="s">
        <v>1606</v>
      </c>
    </row>
    <row r="496" spans="2:3" ht="14.5" customHeight="1" x14ac:dyDescent="0.35">
      <c r="B496" s="2" t="s">
        <v>605</v>
      </c>
      <c r="C496" s="3" t="s">
        <v>1607</v>
      </c>
    </row>
    <row r="497" spans="2:3" ht="14.5" customHeight="1" x14ac:dyDescent="0.35">
      <c r="B497" s="2" t="s">
        <v>606</v>
      </c>
      <c r="C497" s="3" t="s">
        <v>1608</v>
      </c>
    </row>
    <row r="498" spans="2:3" ht="14.5" customHeight="1" x14ac:dyDescent="0.35">
      <c r="B498" s="2" t="s">
        <v>607</v>
      </c>
      <c r="C498" s="3" t="s">
        <v>1609</v>
      </c>
    </row>
    <row r="499" spans="2:3" ht="14.5" customHeight="1" x14ac:dyDescent="0.35">
      <c r="B499" s="2" t="s">
        <v>608</v>
      </c>
      <c r="C499" s="3" t="s">
        <v>1610</v>
      </c>
    </row>
    <row r="500" spans="2:3" ht="14.5" customHeight="1" x14ac:dyDescent="0.35">
      <c r="B500" s="2" t="s">
        <v>609</v>
      </c>
      <c r="C500" s="3" t="s">
        <v>1611</v>
      </c>
    </row>
    <row r="501" spans="2:3" ht="14.5" customHeight="1" x14ac:dyDescent="0.35">
      <c r="B501" s="2" t="s">
        <v>610</v>
      </c>
      <c r="C501" s="3" t="s">
        <v>1612</v>
      </c>
    </row>
    <row r="502" spans="2:3" ht="14.5" customHeight="1" x14ac:dyDescent="0.35">
      <c r="B502" s="2" t="s">
        <v>611</v>
      </c>
      <c r="C502" s="3" t="s">
        <v>1613</v>
      </c>
    </row>
    <row r="503" spans="2:3" ht="14.5" customHeight="1" x14ac:dyDescent="0.35">
      <c r="B503" s="2" t="s">
        <v>612</v>
      </c>
      <c r="C503" s="3" t="s">
        <v>1614</v>
      </c>
    </row>
    <row r="504" spans="2:3" ht="14.5" customHeight="1" x14ac:dyDescent="0.35">
      <c r="B504" s="2" t="s">
        <v>613</v>
      </c>
      <c r="C504" s="3" t="s">
        <v>1615</v>
      </c>
    </row>
    <row r="505" spans="2:3" ht="14.5" customHeight="1" x14ac:dyDescent="0.35">
      <c r="B505" s="2" t="s">
        <v>614</v>
      </c>
      <c r="C505" s="3" t="s">
        <v>1616</v>
      </c>
    </row>
    <row r="506" spans="2:3" ht="14.5" customHeight="1" x14ac:dyDescent="0.35">
      <c r="B506" s="2" t="s">
        <v>615</v>
      </c>
      <c r="C506" s="3" t="s">
        <v>1617</v>
      </c>
    </row>
    <row r="507" spans="2:3" ht="14.5" customHeight="1" x14ac:dyDescent="0.35">
      <c r="B507" s="2" t="s">
        <v>616</v>
      </c>
      <c r="C507" s="3" t="s">
        <v>1618</v>
      </c>
    </row>
    <row r="508" spans="2:3" ht="14.5" customHeight="1" x14ac:dyDescent="0.35">
      <c r="B508" s="2" t="s">
        <v>617</v>
      </c>
      <c r="C508" s="3" t="s">
        <v>1619</v>
      </c>
    </row>
    <row r="509" spans="2:3" ht="14.5" customHeight="1" x14ac:dyDescent="0.35">
      <c r="B509" s="2" t="s">
        <v>618</v>
      </c>
      <c r="C509" s="3" t="s">
        <v>1620</v>
      </c>
    </row>
    <row r="510" spans="2:3" ht="14.5" customHeight="1" x14ac:dyDescent="0.35">
      <c r="B510" s="2" t="s">
        <v>619</v>
      </c>
      <c r="C510" s="3" t="s">
        <v>1621</v>
      </c>
    </row>
    <row r="511" spans="2:3" ht="14.5" customHeight="1" x14ac:dyDescent="0.35">
      <c r="B511" s="2" t="s">
        <v>620</v>
      </c>
      <c r="C511" s="3" t="s">
        <v>1622</v>
      </c>
    </row>
    <row r="512" spans="2:3" ht="14.5" customHeight="1" x14ac:dyDescent="0.35">
      <c r="B512" s="2" t="s">
        <v>621</v>
      </c>
      <c r="C512" s="3" t="s">
        <v>1623</v>
      </c>
    </row>
    <row r="513" spans="2:3" ht="14.5" customHeight="1" x14ac:dyDescent="0.35">
      <c r="B513" s="2" t="s">
        <v>622</v>
      </c>
      <c r="C513" s="3" t="s">
        <v>1624</v>
      </c>
    </row>
    <row r="514" spans="2:3" ht="14.5" customHeight="1" x14ac:dyDescent="0.35">
      <c r="B514" s="2" t="s">
        <v>623</v>
      </c>
      <c r="C514" s="3" t="s">
        <v>1625</v>
      </c>
    </row>
    <row r="515" spans="2:3" ht="14.5" customHeight="1" x14ac:dyDescent="0.35">
      <c r="B515" s="2" t="s">
        <v>624</v>
      </c>
      <c r="C515" s="3" t="s">
        <v>1626</v>
      </c>
    </row>
    <row r="516" spans="2:3" ht="14.5" customHeight="1" x14ac:dyDescent="0.35">
      <c r="B516" s="2" t="s">
        <v>625</v>
      </c>
      <c r="C516" s="3" t="s">
        <v>1627</v>
      </c>
    </row>
    <row r="517" spans="2:3" ht="14.5" customHeight="1" x14ac:dyDescent="0.35">
      <c r="B517" s="2" t="s">
        <v>626</v>
      </c>
      <c r="C517" s="3" t="s">
        <v>1628</v>
      </c>
    </row>
    <row r="518" spans="2:3" ht="14.5" customHeight="1" x14ac:dyDescent="0.35">
      <c r="B518" s="2" t="s">
        <v>627</v>
      </c>
      <c r="C518" s="3" t="s">
        <v>1629</v>
      </c>
    </row>
    <row r="519" spans="2:3" ht="14.5" customHeight="1" x14ac:dyDescent="0.35">
      <c r="B519" s="2" t="s">
        <v>628</v>
      </c>
      <c r="C519" s="3" t="s">
        <v>1630</v>
      </c>
    </row>
    <row r="520" spans="2:3" ht="14.5" customHeight="1" x14ac:dyDescent="0.35">
      <c r="B520" s="2" t="s">
        <v>629</v>
      </c>
      <c r="C520" s="3" t="s">
        <v>1631</v>
      </c>
    </row>
    <row r="521" spans="2:3" ht="14.5" customHeight="1" x14ac:dyDescent="0.35">
      <c r="B521" s="2" t="s">
        <v>630</v>
      </c>
      <c r="C521" s="3" t="s">
        <v>1632</v>
      </c>
    </row>
    <row r="522" spans="2:3" ht="14.5" customHeight="1" x14ac:dyDescent="0.35">
      <c r="B522" s="2" t="s">
        <v>631</v>
      </c>
      <c r="C522" s="3" t="s">
        <v>1633</v>
      </c>
    </row>
    <row r="523" spans="2:3" ht="14.5" customHeight="1" x14ac:dyDescent="0.35">
      <c r="B523" s="2" t="s">
        <v>632</v>
      </c>
      <c r="C523" s="3" t="s">
        <v>1634</v>
      </c>
    </row>
    <row r="524" spans="2:3" ht="14.5" customHeight="1" x14ac:dyDescent="0.35">
      <c r="B524" s="2" t="s">
        <v>633</v>
      </c>
      <c r="C524" s="3" t="s">
        <v>1635</v>
      </c>
    </row>
    <row r="525" spans="2:3" ht="14.5" customHeight="1" x14ac:dyDescent="0.35">
      <c r="B525" s="2" t="s">
        <v>634</v>
      </c>
      <c r="C525" s="3" t="s">
        <v>1636</v>
      </c>
    </row>
    <row r="526" spans="2:3" ht="14.5" customHeight="1" x14ac:dyDescent="0.35">
      <c r="B526" s="2" t="s">
        <v>635</v>
      </c>
      <c r="C526" s="3" t="s">
        <v>1637</v>
      </c>
    </row>
    <row r="527" spans="2:3" ht="14.5" customHeight="1" x14ac:dyDescent="0.35">
      <c r="B527" s="2" t="s">
        <v>636</v>
      </c>
      <c r="C527" s="3" t="s">
        <v>1638</v>
      </c>
    </row>
    <row r="528" spans="2:3" ht="14.5" customHeight="1" x14ac:dyDescent="0.35">
      <c r="B528" s="2" t="s">
        <v>637</v>
      </c>
      <c r="C528" s="3" t="s">
        <v>1639</v>
      </c>
    </row>
    <row r="529" spans="2:3" ht="14.5" customHeight="1" x14ac:dyDescent="0.35">
      <c r="B529" s="2" t="s">
        <v>638</v>
      </c>
      <c r="C529" s="3" t="s">
        <v>1640</v>
      </c>
    </row>
    <row r="530" spans="2:3" ht="14.5" customHeight="1" x14ac:dyDescent="0.35">
      <c r="B530" s="2" t="s">
        <v>639</v>
      </c>
      <c r="C530" s="3" t="s">
        <v>1641</v>
      </c>
    </row>
    <row r="531" spans="2:3" ht="14.5" customHeight="1" x14ac:dyDescent="0.35">
      <c r="B531" s="2" t="s">
        <v>640</v>
      </c>
      <c r="C531" s="3" t="s">
        <v>1642</v>
      </c>
    </row>
    <row r="532" spans="2:3" ht="14.5" customHeight="1" x14ac:dyDescent="0.35">
      <c r="B532" s="2" t="s">
        <v>641</v>
      </c>
      <c r="C532" s="3" t="s">
        <v>1643</v>
      </c>
    </row>
    <row r="533" spans="2:3" ht="14.5" customHeight="1" x14ac:dyDescent="0.35">
      <c r="B533" s="2" t="s">
        <v>642</v>
      </c>
      <c r="C533" s="3" t="s">
        <v>1644</v>
      </c>
    </row>
    <row r="534" spans="2:3" ht="14.5" customHeight="1" x14ac:dyDescent="0.35">
      <c r="B534" s="2" t="s">
        <v>643</v>
      </c>
      <c r="C534" s="3" t="s">
        <v>1645</v>
      </c>
    </row>
    <row r="535" spans="2:3" ht="14.5" customHeight="1" x14ac:dyDescent="0.35">
      <c r="B535" s="2" t="s">
        <v>644</v>
      </c>
      <c r="C535" s="3" t="s">
        <v>1646</v>
      </c>
    </row>
    <row r="536" spans="2:3" ht="14.5" customHeight="1" x14ac:dyDescent="0.35">
      <c r="B536" s="2" t="s">
        <v>645</v>
      </c>
      <c r="C536" s="3" t="s">
        <v>1647</v>
      </c>
    </row>
    <row r="537" spans="2:3" ht="14.5" customHeight="1" x14ac:dyDescent="0.35">
      <c r="B537" s="2" t="s">
        <v>646</v>
      </c>
      <c r="C537" s="3" t="s">
        <v>1648</v>
      </c>
    </row>
    <row r="538" spans="2:3" ht="14.5" customHeight="1" x14ac:dyDescent="0.35">
      <c r="B538" s="2" t="s">
        <v>647</v>
      </c>
      <c r="C538" s="3" t="s">
        <v>1649</v>
      </c>
    </row>
    <row r="539" spans="2:3" ht="14.5" customHeight="1" x14ac:dyDescent="0.35">
      <c r="B539" s="2" t="s">
        <v>648</v>
      </c>
      <c r="C539" s="3" t="s">
        <v>1650</v>
      </c>
    </row>
    <row r="540" spans="2:3" ht="14.5" customHeight="1" x14ac:dyDescent="0.35">
      <c r="B540" s="2" t="s">
        <v>649</v>
      </c>
      <c r="C540" s="3" t="s">
        <v>1651</v>
      </c>
    </row>
    <row r="541" spans="2:3" ht="14.5" customHeight="1" x14ac:dyDescent="0.35">
      <c r="B541" s="2" t="s">
        <v>650</v>
      </c>
      <c r="C541" s="3" t="s">
        <v>1652</v>
      </c>
    </row>
    <row r="542" spans="2:3" ht="14.5" customHeight="1" x14ac:dyDescent="0.35">
      <c r="B542" s="2" t="s">
        <v>651</v>
      </c>
      <c r="C542" s="3" t="s">
        <v>1653</v>
      </c>
    </row>
    <row r="543" spans="2:3" ht="14.5" customHeight="1" x14ac:dyDescent="0.35">
      <c r="B543" s="2" t="s">
        <v>652</v>
      </c>
      <c r="C543" s="3" t="s">
        <v>1654</v>
      </c>
    </row>
    <row r="544" spans="2:3" ht="14.5" customHeight="1" x14ac:dyDescent="0.35">
      <c r="B544" s="2" t="s">
        <v>653</v>
      </c>
      <c r="C544" s="3" t="s">
        <v>1655</v>
      </c>
    </row>
    <row r="545" spans="2:3" ht="14.5" customHeight="1" x14ac:dyDescent="0.35">
      <c r="B545" s="2" t="s">
        <v>654</v>
      </c>
      <c r="C545" s="3" t="s">
        <v>1656</v>
      </c>
    </row>
    <row r="546" spans="2:3" ht="14.5" customHeight="1" x14ac:dyDescent="0.35">
      <c r="B546" s="2" t="s">
        <v>655</v>
      </c>
      <c r="C546" s="3" t="s">
        <v>1657</v>
      </c>
    </row>
    <row r="547" spans="2:3" ht="14.5" customHeight="1" x14ac:dyDescent="0.35">
      <c r="B547" s="2" t="s">
        <v>656</v>
      </c>
      <c r="C547" s="3" t="s">
        <v>1658</v>
      </c>
    </row>
    <row r="548" spans="2:3" ht="14.5" customHeight="1" x14ac:dyDescent="0.35">
      <c r="B548" s="2" t="s">
        <v>657</v>
      </c>
      <c r="C548" s="3" t="s">
        <v>1659</v>
      </c>
    </row>
    <row r="549" spans="2:3" ht="14.5" customHeight="1" x14ac:dyDescent="0.35">
      <c r="B549" s="2" t="s">
        <v>658</v>
      </c>
      <c r="C549" s="3" t="s">
        <v>1660</v>
      </c>
    </row>
    <row r="550" spans="2:3" ht="14.5" customHeight="1" x14ac:dyDescent="0.35">
      <c r="B550" s="2" t="s">
        <v>659</v>
      </c>
      <c r="C550" s="3" t="s">
        <v>1661</v>
      </c>
    </row>
    <row r="551" spans="2:3" ht="14.5" customHeight="1" x14ac:dyDescent="0.35">
      <c r="B551" s="2" t="s">
        <v>660</v>
      </c>
      <c r="C551" s="3" t="s">
        <v>1783</v>
      </c>
    </row>
    <row r="552" spans="2:3" ht="14.5" customHeight="1" x14ac:dyDescent="0.35">
      <c r="B552" s="2" t="s">
        <v>661</v>
      </c>
      <c r="C552" s="3" t="s">
        <v>1783</v>
      </c>
    </row>
    <row r="553" spans="2:3" ht="14.5" customHeight="1" x14ac:dyDescent="0.35">
      <c r="B553" s="2" t="s">
        <v>662</v>
      </c>
      <c r="C553" s="3" t="s">
        <v>1783</v>
      </c>
    </row>
    <row r="554" spans="2:3" ht="14.5" customHeight="1" x14ac:dyDescent="0.35">
      <c r="B554" s="2" t="s">
        <v>663</v>
      </c>
      <c r="C554" s="3" t="s">
        <v>1783</v>
      </c>
    </row>
    <row r="555" spans="2:3" ht="14.5" customHeight="1" x14ac:dyDescent="0.35">
      <c r="B555" s="2" t="s">
        <v>664</v>
      </c>
      <c r="C555" s="3" t="s">
        <v>1783</v>
      </c>
    </row>
    <row r="556" spans="2:3" ht="14.5" customHeight="1" x14ac:dyDescent="0.35">
      <c r="B556" s="2" t="s">
        <v>665</v>
      </c>
      <c r="C556" s="3" t="s">
        <v>1783</v>
      </c>
    </row>
    <row r="557" spans="2:3" ht="14.5" customHeight="1" x14ac:dyDescent="0.35">
      <c r="B557" s="2" t="s">
        <v>666</v>
      </c>
      <c r="C557" s="3" t="s">
        <v>1783</v>
      </c>
    </row>
    <row r="558" spans="2:3" ht="14.5" customHeight="1" x14ac:dyDescent="0.35">
      <c r="B558" s="2" t="s">
        <v>667</v>
      </c>
      <c r="C558" s="3" t="s">
        <v>1783</v>
      </c>
    </row>
    <row r="559" spans="2:3" ht="14.5" customHeight="1" x14ac:dyDescent="0.35">
      <c r="B559" s="2" t="s">
        <v>668</v>
      </c>
      <c r="C559" s="3" t="s">
        <v>1783</v>
      </c>
    </row>
    <row r="560" spans="2:3" ht="14.5" customHeight="1" x14ac:dyDescent="0.35">
      <c r="B560" s="2" t="s">
        <v>669</v>
      </c>
      <c r="C560" s="3" t="s">
        <v>1783</v>
      </c>
    </row>
    <row r="561" spans="2:3" ht="14.5" customHeight="1" x14ac:dyDescent="0.35">
      <c r="B561" s="2" t="s">
        <v>670</v>
      </c>
      <c r="C561" s="3" t="s">
        <v>1783</v>
      </c>
    </row>
    <row r="562" spans="2:3" ht="14.5" customHeight="1" x14ac:dyDescent="0.35">
      <c r="B562" s="2" t="s">
        <v>671</v>
      </c>
      <c r="C562" s="3" t="s">
        <v>1783</v>
      </c>
    </row>
    <row r="563" spans="2:3" ht="14.5" customHeight="1" x14ac:dyDescent="0.35">
      <c r="B563" s="2" t="s">
        <v>672</v>
      </c>
      <c r="C563" s="3" t="s">
        <v>1783</v>
      </c>
    </row>
    <row r="564" spans="2:3" ht="14.5" customHeight="1" x14ac:dyDescent="0.35">
      <c r="B564" s="2" t="s">
        <v>673</v>
      </c>
      <c r="C564" s="3" t="s">
        <v>1783</v>
      </c>
    </row>
    <row r="565" spans="2:3" ht="14.5" customHeight="1" x14ac:dyDescent="0.35">
      <c r="B565" s="2" t="s">
        <v>674</v>
      </c>
      <c r="C565" s="3" t="s">
        <v>1783</v>
      </c>
    </row>
    <row r="566" spans="2:3" ht="14.5" customHeight="1" x14ac:dyDescent="0.35">
      <c r="B566" s="2" t="s">
        <v>675</v>
      </c>
      <c r="C566" s="3" t="s">
        <v>1783</v>
      </c>
    </row>
    <row r="567" spans="2:3" ht="14.5" customHeight="1" x14ac:dyDescent="0.35">
      <c r="B567" s="2" t="s">
        <v>676</v>
      </c>
      <c r="C567" s="3" t="s">
        <v>1783</v>
      </c>
    </row>
    <row r="568" spans="2:3" ht="14.5" customHeight="1" x14ac:dyDescent="0.35">
      <c r="B568" s="2" t="s">
        <v>677</v>
      </c>
      <c r="C568" s="3" t="s">
        <v>1783</v>
      </c>
    </row>
    <row r="569" spans="2:3" ht="14.5" customHeight="1" x14ac:dyDescent="0.35">
      <c r="B569" s="2" t="s">
        <v>678</v>
      </c>
      <c r="C569" s="3" t="s">
        <v>1783</v>
      </c>
    </row>
    <row r="570" spans="2:3" ht="14.5" customHeight="1" x14ac:dyDescent="0.35">
      <c r="B570" s="2" t="s">
        <v>679</v>
      </c>
      <c r="C570" s="3" t="s">
        <v>1783</v>
      </c>
    </row>
    <row r="571" spans="2:3" ht="14.5" customHeight="1" x14ac:dyDescent="0.35">
      <c r="B571" s="2" t="s">
        <v>680</v>
      </c>
      <c r="C571" s="3" t="s">
        <v>1783</v>
      </c>
    </row>
    <row r="572" spans="2:3" ht="14.5" customHeight="1" x14ac:dyDescent="0.35">
      <c r="B572" s="2" t="s">
        <v>681</v>
      </c>
      <c r="C572" s="3" t="s">
        <v>1783</v>
      </c>
    </row>
    <row r="573" spans="2:3" ht="14.5" customHeight="1" x14ac:dyDescent="0.35">
      <c r="B573" s="2" t="s">
        <v>682</v>
      </c>
      <c r="C573" s="3" t="s">
        <v>1783</v>
      </c>
    </row>
    <row r="574" spans="2:3" ht="14.5" customHeight="1" x14ac:dyDescent="0.35">
      <c r="B574" s="2" t="s">
        <v>683</v>
      </c>
      <c r="C574" s="3" t="s">
        <v>1783</v>
      </c>
    </row>
    <row r="575" spans="2:3" ht="14.5" customHeight="1" x14ac:dyDescent="0.35">
      <c r="B575" s="2" t="s">
        <v>684</v>
      </c>
      <c r="C575" s="3" t="s">
        <v>1783</v>
      </c>
    </row>
    <row r="576" spans="2:3" ht="14.5" customHeight="1" x14ac:dyDescent="0.35">
      <c r="B576" s="2" t="s">
        <v>685</v>
      </c>
      <c r="C576" s="3" t="s">
        <v>1783</v>
      </c>
    </row>
    <row r="577" spans="2:3" ht="14.5" customHeight="1" x14ac:dyDescent="0.35">
      <c r="B577" s="2" t="s">
        <v>686</v>
      </c>
      <c r="C577" s="3" t="s">
        <v>1783</v>
      </c>
    </row>
    <row r="578" spans="2:3" ht="14.5" customHeight="1" x14ac:dyDescent="0.35">
      <c r="B578" s="2" t="s">
        <v>687</v>
      </c>
      <c r="C578" s="3" t="s">
        <v>1783</v>
      </c>
    </row>
    <row r="579" spans="2:3" ht="14.5" customHeight="1" x14ac:dyDescent="0.35">
      <c r="B579" s="2" t="s">
        <v>688</v>
      </c>
      <c r="C579" s="3" t="s">
        <v>1783</v>
      </c>
    </row>
    <row r="580" spans="2:3" ht="14.5" customHeight="1" x14ac:dyDescent="0.35">
      <c r="B580" s="2" t="s">
        <v>689</v>
      </c>
      <c r="C580" s="3" t="s">
        <v>1783</v>
      </c>
    </row>
    <row r="581" spans="2:3" ht="14.5" customHeight="1" x14ac:dyDescent="0.35">
      <c r="B581" s="2" t="s">
        <v>690</v>
      </c>
      <c r="C581" s="3" t="s">
        <v>1783</v>
      </c>
    </row>
    <row r="582" spans="2:3" ht="14.5" customHeight="1" x14ac:dyDescent="0.35">
      <c r="B582" s="2" t="s">
        <v>691</v>
      </c>
      <c r="C582" s="3" t="s">
        <v>1783</v>
      </c>
    </row>
    <row r="583" spans="2:3" ht="14.5" customHeight="1" x14ac:dyDescent="0.35">
      <c r="B583" s="2" t="s">
        <v>692</v>
      </c>
      <c r="C583" s="3" t="s">
        <v>1783</v>
      </c>
    </row>
    <row r="584" spans="2:3" ht="14.5" customHeight="1" x14ac:dyDescent="0.35">
      <c r="B584" s="2" t="s">
        <v>693</v>
      </c>
      <c r="C584" s="3" t="s">
        <v>1783</v>
      </c>
    </row>
    <row r="585" spans="2:3" ht="14.5" customHeight="1" x14ac:dyDescent="0.35">
      <c r="B585" s="2" t="s">
        <v>694</v>
      </c>
      <c r="C585" s="3" t="s">
        <v>1783</v>
      </c>
    </row>
    <row r="586" spans="2:3" ht="14.5" customHeight="1" x14ac:dyDescent="0.35">
      <c r="B586" s="2" t="s">
        <v>695</v>
      </c>
      <c r="C586" s="3" t="s">
        <v>1783</v>
      </c>
    </row>
    <row r="587" spans="2:3" ht="14.5" customHeight="1" x14ac:dyDescent="0.35">
      <c r="B587" s="2" t="s">
        <v>696</v>
      </c>
      <c r="C587" s="3" t="s">
        <v>1783</v>
      </c>
    </row>
    <row r="588" spans="2:3" ht="14.5" customHeight="1" x14ac:dyDescent="0.35">
      <c r="B588" s="2" t="s">
        <v>697</v>
      </c>
      <c r="C588" s="3" t="s">
        <v>1783</v>
      </c>
    </row>
    <row r="589" spans="2:3" ht="14.5" customHeight="1" x14ac:dyDescent="0.35">
      <c r="B589" s="2" t="s">
        <v>698</v>
      </c>
      <c r="C589" s="3" t="s">
        <v>1783</v>
      </c>
    </row>
    <row r="590" spans="2:3" ht="14.5" customHeight="1" x14ac:dyDescent="0.35">
      <c r="B590" s="2" t="s">
        <v>699</v>
      </c>
      <c r="C590" s="3" t="s">
        <v>1783</v>
      </c>
    </row>
    <row r="591" spans="2:3" ht="14.5" customHeight="1" x14ac:dyDescent="0.35">
      <c r="B591" s="2" t="s">
        <v>700</v>
      </c>
      <c r="C591" s="3" t="s">
        <v>1783</v>
      </c>
    </row>
    <row r="592" spans="2:3" ht="14.5" customHeight="1" x14ac:dyDescent="0.35">
      <c r="B592" s="2" t="s">
        <v>701</v>
      </c>
      <c r="C592" s="3" t="s">
        <v>1783</v>
      </c>
    </row>
    <row r="593" spans="2:3" ht="14.5" customHeight="1" x14ac:dyDescent="0.35">
      <c r="B593" s="2" t="s">
        <v>702</v>
      </c>
      <c r="C593" s="3" t="s">
        <v>1783</v>
      </c>
    </row>
    <row r="594" spans="2:3" ht="14.5" customHeight="1" x14ac:dyDescent="0.35">
      <c r="B594" s="2" t="s">
        <v>703</v>
      </c>
      <c r="C594" s="3" t="s">
        <v>1783</v>
      </c>
    </row>
    <row r="595" spans="2:3" ht="14.5" customHeight="1" x14ac:dyDescent="0.35">
      <c r="B595" s="2" t="s">
        <v>704</v>
      </c>
      <c r="C595" s="3" t="s">
        <v>1662</v>
      </c>
    </row>
    <row r="596" spans="2:3" ht="14.5" customHeight="1" x14ac:dyDescent="0.35">
      <c r="B596" s="2" t="s">
        <v>705</v>
      </c>
      <c r="C596" s="3" t="s">
        <v>1663</v>
      </c>
    </row>
    <row r="597" spans="2:3" ht="14.5" customHeight="1" x14ac:dyDescent="0.35">
      <c r="B597" s="2" t="s">
        <v>706</v>
      </c>
      <c r="C597" s="3" t="s">
        <v>1664</v>
      </c>
    </row>
    <row r="598" spans="2:3" ht="14.5" customHeight="1" x14ac:dyDescent="0.35">
      <c r="B598" s="2" t="s">
        <v>707</v>
      </c>
      <c r="C598" s="3" t="s">
        <v>1665</v>
      </c>
    </row>
    <row r="599" spans="2:3" ht="14.5" customHeight="1" x14ac:dyDescent="0.35">
      <c r="B599" s="2" t="s">
        <v>708</v>
      </c>
      <c r="C599" s="3" t="s">
        <v>1666</v>
      </c>
    </row>
    <row r="600" spans="2:3" ht="14.5" customHeight="1" x14ac:dyDescent="0.35">
      <c r="B600" s="2" t="s">
        <v>709</v>
      </c>
      <c r="C600" s="3" t="s">
        <v>1783</v>
      </c>
    </row>
    <row r="601" spans="2:3" ht="14.5" customHeight="1" x14ac:dyDescent="0.35">
      <c r="B601" s="2" t="s">
        <v>710</v>
      </c>
      <c r="C601" s="3" t="s">
        <v>1783</v>
      </c>
    </row>
    <row r="602" spans="2:3" ht="14.5" customHeight="1" x14ac:dyDescent="0.35">
      <c r="B602" s="2" t="s">
        <v>711</v>
      </c>
      <c r="C602" s="3" t="s">
        <v>1783</v>
      </c>
    </row>
    <row r="603" spans="2:3" ht="14.5" customHeight="1" x14ac:dyDescent="0.35">
      <c r="B603" s="2" t="s">
        <v>712</v>
      </c>
      <c r="C603" s="3" t="s">
        <v>1783</v>
      </c>
    </row>
    <row r="604" spans="2:3" ht="14.5" customHeight="1" x14ac:dyDescent="0.35">
      <c r="B604" s="2" t="s">
        <v>713</v>
      </c>
      <c r="C604" s="3" t="s">
        <v>1783</v>
      </c>
    </row>
    <row r="605" spans="2:3" ht="14.5" customHeight="1" x14ac:dyDescent="0.35">
      <c r="B605" s="2" t="s">
        <v>714</v>
      </c>
      <c r="C605" s="3" t="s">
        <v>1783</v>
      </c>
    </row>
    <row r="606" spans="2:3" ht="14.5" customHeight="1" x14ac:dyDescent="0.35">
      <c r="B606" s="2" t="s">
        <v>715</v>
      </c>
      <c r="C606" s="3" t="s">
        <v>1783</v>
      </c>
    </row>
    <row r="607" spans="2:3" ht="14.5" customHeight="1" x14ac:dyDescent="0.35">
      <c r="B607" s="2" t="s">
        <v>716</v>
      </c>
      <c r="C607" s="3" t="s">
        <v>1783</v>
      </c>
    </row>
    <row r="608" spans="2:3" ht="14.5" customHeight="1" x14ac:dyDescent="0.35">
      <c r="B608" s="2" t="s">
        <v>717</v>
      </c>
      <c r="C608" s="3" t="s">
        <v>1783</v>
      </c>
    </row>
    <row r="609" spans="2:3" ht="14.5" customHeight="1" x14ac:dyDescent="0.35">
      <c r="B609" s="2" t="s">
        <v>718</v>
      </c>
      <c r="C609" s="3" t="s">
        <v>1783</v>
      </c>
    </row>
    <row r="610" spans="2:3" ht="14.5" customHeight="1" x14ac:dyDescent="0.35">
      <c r="B610" s="2" t="s">
        <v>719</v>
      </c>
      <c r="C610" s="3" t="s">
        <v>1783</v>
      </c>
    </row>
    <row r="611" spans="2:3" ht="14.5" customHeight="1" x14ac:dyDescent="0.35">
      <c r="B611" s="2" t="s">
        <v>720</v>
      </c>
      <c r="C611" s="3" t="s">
        <v>1783</v>
      </c>
    </row>
    <row r="612" spans="2:3" ht="14.5" customHeight="1" x14ac:dyDescent="0.35">
      <c r="B612" s="2" t="s">
        <v>721</v>
      </c>
      <c r="C612" s="3" t="s">
        <v>1783</v>
      </c>
    </row>
    <row r="613" spans="2:3" ht="14.5" customHeight="1" x14ac:dyDescent="0.35">
      <c r="B613" s="2" t="s">
        <v>722</v>
      </c>
      <c r="C613" s="3" t="s">
        <v>1783</v>
      </c>
    </row>
    <row r="614" spans="2:3" ht="14.5" customHeight="1" x14ac:dyDescent="0.35">
      <c r="B614" s="2" t="s">
        <v>723</v>
      </c>
      <c r="C614" s="3" t="s">
        <v>1783</v>
      </c>
    </row>
    <row r="615" spans="2:3" ht="14.5" customHeight="1" x14ac:dyDescent="0.35">
      <c r="B615" s="2" t="s">
        <v>724</v>
      </c>
      <c r="C615" s="3" t="s">
        <v>1783</v>
      </c>
    </row>
    <row r="616" spans="2:3" ht="14.5" customHeight="1" x14ac:dyDescent="0.35">
      <c r="B616" s="2" t="s">
        <v>725</v>
      </c>
      <c r="C616" s="3" t="s">
        <v>1783</v>
      </c>
    </row>
    <row r="617" spans="2:3" ht="14.5" customHeight="1" x14ac:dyDescent="0.35">
      <c r="B617" s="2" t="s">
        <v>726</v>
      </c>
      <c r="C617" s="3" t="s">
        <v>1783</v>
      </c>
    </row>
    <row r="618" spans="2:3" ht="14.5" customHeight="1" x14ac:dyDescent="0.35">
      <c r="B618" s="2" t="s">
        <v>727</v>
      </c>
      <c r="C618" s="3" t="s">
        <v>1783</v>
      </c>
    </row>
    <row r="619" spans="2:3" ht="14.5" customHeight="1" x14ac:dyDescent="0.35">
      <c r="B619" s="2" t="s">
        <v>728</v>
      </c>
      <c r="C619" s="3" t="s">
        <v>1783</v>
      </c>
    </row>
    <row r="620" spans="2:3" ht="14.5" customHeight="1" x14ac:dyDescent="0.35">
      <c r="B620" s="2" t="s">
        <v>729</v>
      </c>
      <c r="C620" s="3" t="s">
        <v>1783</v>
      </c>
    </row>
    <row r="621" spans="2:3" ht="14.5" customHeight="1" x14ac:dyDescent="0.35">
      <c r="B621" s="2" t="s">
        <v>730</v>
      </c>
      <c r="C621" s="3" t="s">
        <v>1783</v>
      </c>
    </row>
    <row r="622" spans="2:3" ht="14.5" customHeight="1" x14ac:dyDescent="0.35">
      <c r="B622" s="2" t="s">
        <v>731</v>
      </c>
      <c r="C622" s="3" t="s">
        <v>1783</v>
      </c>
    </row>
    <row r="623" spans="2:3" ht="14.5" customHeight="1" x14ac:dyDescent="0.35">
      <c r="B623" s="2" t="s">
        <v>732</v>
      </c>
      <c r="C623" s="3" t="s">
        <v>1783</v>
      </c>
    </row>
    <row r="624" spans="2:3" ht="14.5" customHeight="1" x14ac:dyDescent="0.35">
      <c r="B624" s="2" t="s">
        <v>733</v>
      </c>
      <c r="C624" s="3" t="s">
        <v>1783</v>
      </c>
    </row>
    <row r="625" spans="2:3" ht="14.5" customHeight="1" x14ac:dyDescent="0.35">
      <c r="B625" s="2" t="s">
        <v>734</v>
      </c>
      <c r="C625" s="3" t="s">
        <v>1783</v>
      </c>
    </row>
    <row r="626" spans="2:3" ht="14.5" customHeight="1" x14ac:dyDescent="0.35">
      <c r="B626" s="2" t="s">
        <v>735</v>
      </c>
      <c r="C626" s="3" t="s">
        <v>1783</v>
      </c>
    </row>
    <row r="627" spans="2:3" ht="14.5" customHeight="1" x14ac:dyDescent="0.35">
      <c r="B627" s="2" t="s">
        <v>736</v>
      </c>
      <c r="C627" s="3" t="s">
        <v>1783</v>
      </c>
    </row>
    <row r="628" spans="2:3" ht="14.5" customHeight="1" x14ac:dyDescent="0.35">
      <c r="B628" s="2" t="s">
        <v>737</v>
      </c>
      <c r="C628" s="3" t="s">
        <v>1783</v>
      </c>
    </row>
    <row r="629" spans="2:3" ht="14.5" customHeight="1" x14ac:dyDescent="0.35">
      <c r="B629" s="2" t="s">
        <v>738</v>
      </c>
      <c r="C629" s="3" t="s">
        <v>1783</v>
      </c>
    </row>
    <row r="630" spans="2:3" ht="14.5" customHeight="1" x14ac:dyDescent="0.35">
      <c r="B630" s="2" t="s">
        <v>739</v>
      </c>
      <c r="C630" s="3" t="s">
        <v>1783</v>
      </c>
    </row>
    <row r="631" spans="2:3" ht="14.5" customHeight="1" x14ac:dyDescent="0.35">
      <c r="B631" s="2" t="s">
        <v>740</v>
      </c>
      <c r="C631" s="3" t="s">
        <v>1783</v>
      </c>
    </row>
    <row r="632" spans="2:3" ht="14.5" customHeight="1" x14ac:dyDescent="0.35">
      <c r="B632" s="2" t="s">
        <v>741</v>
      </c>
      <c r="C632" s="3" t="s">
        <v>1783</v>
      </c>
    </row>
    <row r="633" spans="2:3" ht="14.5" customHeight="1" x14ac:dyDescent="0.35">
      <c r="B633" s="2" t="s">
        <v>742</v>
      </c>
      <c r="C633" s="3" t="s">
        <v>1783</v>
      </c>
    </row>
    <row r="634" spans="2:3" ht="14.5" customHeight="1" x14ac:dyDescent="0.35">
      <c r="B634" s="2" t="s">
        <v>743</v>
      </c>
      <c r="C634" s="3" t="s">
        <v>1783</v>
      </c>
    </row>
    <row r="635" spans="2:3" ht="14.5" customHeight="1" x14ac:dyDescent="0.35">
      <c r="B635" s="2" t="s">
        <v>744</v>
      </c>
      <c r="C635" s="3" t="s">
        <v>1783</v>
      </c>
    </row>
    <row r="636" spans="2:3" ht="14.5" customHeight="1" x14ac:dyDescent="0.35">
      <c r="B636" s="2" t="s">
        <v>745</v>
      </c>
      <c r="C636" s="3" t="s">
        <v>1783</v>
      </c>
    </row>
    <row r="637" spans="2:3" ht="14.5" customHeight="1" x14ac:dyDescent="0.35">
      <c r="B637" s="2" t="s">
        <v>746</v>
      </c>
      <c r="C637" s="3" t="s">
        <v>1783</v>
      </c>
    </row>
    <row r="638" spans="2:3" ht="14.5" customHeight="1" x14ac:dyDescent="0.35">
      <c r="B638" s="2" t="s">
        <v>747</v>
      </c>
      <c r="C638" s="3" t="s">
        <v>1783</v>
      </c>
    </row>
    <row r="639" spans="2:3" ht="14.5" customHeight="1" x14ac:dyDescent="0.35">
      <c r="B639" s="2" t="s">
        <v>748</v>
      </c>
      <c r="C639" s="3" t="s">
        <v>1783</v>
      </c>
    </row>
    <row r="640" spans="2:3" ht="14.5" customHeight="1" x14ac:dyDescent="0.35">
      <c r="B640" s="2" t="s">
        <v>749</v>
      </c>
      <c r="C640" s="3" t="s">
        <v>1783</v>
      </c>
    </row>
    <row r="641" spans="2:3" ht="14.5" customHeight="1" x14ac:dyDescent="0.35">
      <c r="B641" s="2" t="s">
        <v>750</v>
      </c>
      <c r="C641" s="3" t="s">
        <v>1783</v>
      </c>
    </row>
    <row r="642" spans="2:3" ht="14.5" customHeight="1" x14ac:dyDescent="0.35">
      <c r="B642" s="2" t="s">
        <v>751</v>
      </c>
      <c r="C642" s="3" t="s">
        <v>1783</v>
      </c>
    </row>
    <row r="643" spans="2:3" ht="14.5" customHeight="1" x14ac:dyDescent="0.35">
      <c r="B643" s="2" t="s">
        <v>752</v>
      </c>
      <c r="C643" s="3" t="s">
        <v>1783</v>
      </c>
    </row>
    <row r="644" spans="2:3" ht="14.5" customHeight="1" x14ac:dyDescent="0.35">
      <c r="B644" s="2" t="s">
        <v>753</v>
      </c>
      <c r="C644" s="3" t="s">
        <v>1783</v>
      </c>
    </row>
    <row r="645" spans="2:3" ht="14.5" customHeight="1" x14ac:dyDescent="0.35">
      <c r="B645" s="2" t="s">
        <v>754</v>
      </c>
      <c r="C645" s="3" t="s">
        <v>1783</v>
      </c>
    </row>
    <row r="646" spans="2:3" ht="14.5" customHeight="1" x14ac:dyDescent="0.35">
      <c r="B646" s="2" t="s">
        <v>755</v>
      </c>
      <c r="C646" s="3" t="s">
        <v>1783</v>
      </c>
    </row>
    <row r="647" spans="2:3" ht="14.5" customHeight="1" x14ac:dyDescent="0.35">
      <c r="B647" s="2" t="s">
        <v>756</v>
      </c>
      <c r="C647" s="3" t="s">
        <v>1783</v>
      </c>
    </row>
    <row r="648" spans="2:3" ht="14.5" customHeight="1" x14ac:dyDescent="0.35">
      <c r="B648" s="2" t="s">
        <v>757</v>
      </c>
      <c r="C648" s="3" t="s">
        <v>1783</v>
      </c>
    </row>
    <row r="649" spans="2:3" ht="14.5" customHeight="1" x14ac:dyDescent="0.35">
      <c r="B649" s="2" t="s">
        <v>758</v>
      </c>
      <c r="C649" s="3" t="s">
        <v>1783</v>
      </c>
    </row>
    <row r="650" spans="2:3" ht="14.5" customHeight="1" x14ac:dyDescent="0.35">
      <c r="B650" s="2" t="s">
        <v>759</v>
      </c>
      <c r="C650" s="3" t="s">
        <v>1783</v>
      </c>
    </row>
    <row r="651" spans="2:3" ht="14.5" customHeight="1" x14ac:dyDescent="0.35">
      <c r="B651" s="2" t="s">
        <v>760</v>
      </c>
      <c r="C651" s="3" t="s">
        <v>1783</v>
      </c>
    </row>
    <row r="652" spans="2:3" ht="14.5" customHeight="1" x14ac:dyDescent="0.35">
      <c r="B652" s="2" t="s">
        <v>761</v>
      </c>
      <c r="C652" s="3" t="s">
        <v>1783</v>
      </c>
    </row>
    <row r="653" spans="2:3" ht="14.5" customHeight="1" x14ac:dyDescent="0.35">
      <c r="B653" s="2" t="s">
        <v>762</v>
      </c>
      <c r="C653" s="3" t="s">
        <v>1783</v>
      </c>
    </row>
    <row r="654" spans="2:3" ht="14.5" customHeight="1" x14ac:dyDescent="0.35">
      <c r="B654" s="2" t="s">
        <v>763</v>
      </c>
      <c r="C654" s="3" t="s">
        <v>1783</v>
      </c>
    </row>
    <row r="655" spans="2:3" ht="14.5" customHeight="1" x14ac:dyDescent="0.35">
      <c r="B655" s="2" t="s">
        <v>764</v>
      </c>
      <c r="C655" s="3" t="s">
        <v>1783</v>
      </c>
    </row>
    <row r="656" spans="2:3" ht="14.5" customHeight="1" x14ac:dyDescent="0.35">
      <c r="B656" s="2" t="s">
        <v>765</v>
      </c>
      <c r="C656" s="3" t="s">
        <v>1783</v>
      </c>
    </row>
    <row r="657" spans="2:3" ht="14.5" customHeight="1" x14ac:dyDescent="0.35">
      <c r="B657" s="2" t="s">
        <v>766</v>
      </c>
      <c r="C657" s="3" t="s">
        <v>1783</v>
      </c>
    </row>
    <row r="658" spans="2:3" ht="14.5" customHeight="1" x14ac:dyDescent="0.35">
      <c r="B658" s="2" t="s">
        <v>767</v>
      </c>
      <c r="C658" s="3" t="s">
        <v>1783</v>
      </c>
    </row>
    <row r="659" spans="2:3" ht="14.5" customHeight="1" x14ac:dyDescent="0.35">
      <c r="B659" s="2" t="s">
        <v>768</v>
      </c>
      <c r="C659" s="3" t="s">
        <v>1783</v>
      </c>
    </row>
    <row r="660" spans="2:3" ht="14.5" customHeight="1" x14ac:dyDescent="0.35">
      <c r="B660" s="2" t="s">
        <v>769</v>
      </c>
      <c r="C660" s="3" t="s">
        <v>1783</v>
      </c>
    </row>
    <row r="661" spans="2:3" ht="14.5" customHeight="1" x14ac:dyDescent="0.35">
      <c r="B661" s="2" t="s">
        <v>770</v>
      </c>
      <c r="C661" s="3" t="s">
        <v>1783</v>
      </c>
    </row>
    <row r="662" spans="2:3" ht="14.5" customHeight="1" x14ac:dyDescent="0.35">
      <c r="B662" s="2" t="s">
        <v>771</v>
      </c>
      <c r="C662" s="3" t="s">
        <v>1783</v>
      </c>
    </row>
    <row r="663" spans="2:3" ht="14.5" customHeight="1" x14ac:dyDescent="0.35">
      <c r="B663" s="2" t="s">
        <v>772</v>
      </c>
      <c r="C663" s="3" t="s">
        <v>1783</v>
      </c>
    </row>
    <row r="664" spans="2:3" ht="14.5" customHeight="1" x14ac:dyDescent="0.35">
      <c r="B664" s="2" t="s">
        <v>773</v>
      </c>
      <c r="C664" s="3" t="s">
        <v>1783</v>
      </c>
    </row>
    <row r="665" spans="2:3" ht="14.5" customHeight="1" x14ac:dyDescent="0.35">
      <c r="B665" s="2" t="s">
        <v>774</v>
      </c>
      <c r="C665" s="3" t="s">
        <v>1783</v>
      </c>
    </row>
    <row r="666" spans="2:3" ht="14.5" customHeight="1" x14ac:dyDescent="0.35">
      <c r="B666" s="2" t="s">
        <v>775</v>
      </c>
      <c r="C666" s="3" t="s">
        <v>1783</v>
      </c>
    </row>
    <row r="667" spans="2:3" ht="14.5" customHeight="1" x14ac:dyDescent="0.35">
      <c r="B667" s="2" t="s">
        <v>776</v>
      </c>
      <c r="C667" s="3" t="s">
        <v>1783</v>
      </c>
    </row>
    <row r="668" spans="2:3" ht="14.5" customHeight="1" x14ac:dyDescent="0.35">
      <c r="B668" s="2" t="s">
        <v>777</v>
      </c>
      <c r="C668" s="3" t="s">
        <v>1783</v>
      </c>
    </row>
    <row r="669" spans="2:3" ht="14.5" customHeight="1" x14ac:dyDescent="0.35">
      <c r="B669" s="2" t="s">
        <v>778</v>
      </c>
      <c r="C669" s="3" t="s">
        <v>1783</v>
      </c>
    </row>
    <row r="670" spans="2:3" ht="14.5" customHeight="1" x14ac:dyDescent="0.35">
      <c r="B670" s="2" t="s">
        <v>779</v>
      </c>
      <c r="C670" s="3" t="s">
        <v>1783</v>
      </c>
    </row>
    <row r="671" spans="2:3" ht="14.5" customHeight="1" x14ac:dyDescent="0.35">
      <c r="B671" s="2" t="s">
        <v>780</v>
      </c>
      <c r="C671" s="3" t="s">
        <v>1783</v>
      </c>
    </row>
    <row r="672" spans="2:3" ht="14.5" customHeight="1" x14ac:dyDescent="0.35">
      <c r="B672" s="2" t="s">
        <v>781</v>
      </c>
      <c r="C672" s="3" t="s">
        <v>1783</v>
      </c>
    </row>
    <row r="673" spans="2:3" ht="14.5" customHeight="1" x14ac:dyDescent="0.35">
      <c r="B673" s="2" t="s">
        <v>782</v>
      </c>
      <c r="C673" s="3" t="s">
        <v>1783</v>
      </c>
    </row>
    <row r="674" spans="2:3" ht="14.5" customHeight="1" x14ac:dyDescent="0.35">
      <c r="B674" s="2" t="s">
        <v>783</v>
      </c>
      <c r="C674" s="3" t="s">
        <v>1783</v>
      </c>
    </row>
    <row r="675" spans="2:3" ht="14.5" customHeight="1" x14ac:dyDescent="0.35">
      <c r="B675" s="2" t="s">
        <v>784</v>
      </c>
      <c r="C675" s="3" t="s">
        <v>1783</v>
      </c>
    </row>
    <row r="676" spans="2:3" ht="14.5" customHeight="1" x14ac:dyDescent="0.35">
      <c r="B676" s="2" t="s">
        <v>785</v>
      </c>
      <c r="C676" s="3" t="s">
        <v>1783</v>
      </c>
    </row>
    <row r="677" spans="2:3" ht="14.5" customHeight="1" x14ac:dyDescent="0.35">
      <c r="B677" s="2" t="s">
        <v>786</v>
      </c>
      <c r="C677" s="3" t="s">
        <v>1783</v>
      </c>
    </row>
    <row r="678" spans="2:3" ht="14.5" customHeight="1" x14ac:dyDescent="0.35">
      <c r="B678" s="2" t="s">
        <v>787</v>
      </c>
      <c r="C678" s="3" t="s">
        <v>1783</v>
      </c>
    </row>
    <row r="679" spans="2:3" ht="14.5" customHeight="1" x14ac:dyDescent="0.35">
      <c r="B679" s="2" t="s">
        <v>788</v>
      </c>
      <c r="C679" s="3" t="s">
        <v>1783</v>
      </c>
    </row>
    <row r="680" spans="2:3" ht="14.5" customHeight="1" x14ac:dyDescent="0.35">
      <c r="B680" s="2" t="s">
        <v>789</v>
      </c>
      <c r="C680" s="3" t="s">
        <v>1783</v>
      </c>
    </row>
    <row r="681" spans="2:3" ht="14.5" customHeight="1" x14ac:dyDescent="0.35">
      <c r="B681" s="2" t="s">
        <v>790</v>
      </c>
      <c r="C681" s="3" t="s">
        <v>1783</v>
      </c>
    </row>
    <row r="682" spans="2:3" ht="14.5" customHeight="1" x14ac:dyDescent="0.35">
      <c r="B682" s="2" t="s">
        <v>791</v>
      </c>
      <c r="C682" s="3" t="s">
        <v>1783</v>
      </c>
    </row>
    <row r="683" spans="2:3" ht="14.5" customHeight="1" x14ac:dyDescent="0.35">
      <c r="B683" s="2" t="s">
        <v>792</v>
      </c>
      <c r="C683" s="3" t="s">
        <v>1783</v>
      </c>
    </row>
    <row r="684" spans="2:3" ht="14.5" customHeight="1" x14ac:dyDescent="0.35">
      <c r="B684" s="2" t="s">
        <v>793</v>
      </c>
      <c r="C684" s="3" t="s">
        <v>1783</v>
      </c>
    </row>
    <row r="685" spans="2:3" ht="14.5" customHeight="1" x14ac:dyDescent="0.35">
      <c r="B685" s="2" t="s">
        <v>794</v>
      </c>
      <c r="C685" s="3" t="s">
        <v>1783</v>
      </c>
    </row>
    <row r="686" spans="2:3" ht="14.5" customHeight="1" x14ac:dyDescent="0.35">
      <c r="B686" s="2" t="s">
        <v>795</v>
      </c>
      <c r="C686" s="3" t="s">
        <v>1783</v>
      </c>
    </row>
    <row r="687" spans="2:3" ht="14.5" customHeight="1" x14ac:dyDescent="0.35">
      <c r="B687" s="2" t="s">
        <v>796</v>
      </c>
      <c r="C687" s="3" t="s">
        <v>1783</v>
      </c>
    </row>
    <row r="688" spans="2:3" ht="14.5" customHeight="1" x14ac:dyDescent="0.35">
      <c r="B688" s="2" t="s">
        <v>797</v>
      </c>
      <c r="C688" s="3" t="s">
        <v>1783</v>
      </c>
    </row>
    <row r="689" spans="2:3" ht="14.5" customHeight="1" x14ac:dyDescent="0.35">
      <c r="B689" s="2" t="s">
        <v>798</v>
      </c>
      <c r="C689" s="3" t="s">
        <v>1783</v>
      </c>
    </row>
    <row r="690" spans="2:3" ht="14.5" customHeight="1" x14ac:dyDescent="0.35">
      <c r="B690" s="2" t="s">
        <v>799</v>
      </c>
      <c r="C690" s="3" t="s">
        <v>1783</v>
      </c>
    </row>
    <row r="691" spans="2:3" ht="14.5" customHeight="1" x14ac:dyDescent="0.35">
      <c r="B691" s="2" t="s">
        <v>800</v>
      </c>
      <c r="C691" s="3" t="s">
        <v>1783</v>
      </c>
    </row>
    <row r="692" spans="2:3" ht="14.5" customHeight="1" x14ac:dyDescent="0.35">
      <c r="B692" s="2" t="s">
        <v>801</v>
      </c>
      <c r="C692" s="3" t="s">
        <v>1783</v>
      </c>
    </row>
    <row r="693" spans="2:3" ht="14.5" customHeight="1" x14ac:dyDescent="0.35">
      <c r="B693" s="2" t="s">
        <v>802</v>
      </c>
      <c r="C693" s="3" t="s">
        <v>1783</v>
      </c>
    </row>
    <row r="694" spans="2:3" ht="14.5" customHeight="1" x14ac:dyDescent="0.35">
      <c r="B694" s="2" t="s">
        <v>803</v>
      </c>
      <c r="C694" s="3" t="s">
        <v>1783</v>
      </c>
    </row>
    <row r="695" spans="2:3" ht="14.5" customHeight="1" x14ac:dyDescent="0.35">
      <c r="B695" s="2" t="s">
        <v>804</v>
      </c>
      <c r="C695" s="3" t="s">
        <v>1783</v>
      </c>
    </row>
    <row r="696" spans="2:3" ht="14.5" customHeight="1" x14ac:dyDescent="0.35">
      <c r="B696" s="2" t="s">
        <v>805</v>
      </c>
      <c r="C696" s="3" t="s">
        <v>1783</v>
      </c>
    </row>
    <row r="697" spans="2:3" ht="14.5" customHeight="1" x14ac:dyDescent="0.35">
      <c r="B697" s="2" t="s">
        <v>806</v>
      </c>
      <c r="C697" s="3" t="s">
        <v>1783</v>
      </c>
    </row>
    <row r="698" spans="2:3" ht="14.5" customHeight="1" x14ac:dyDescent="0.35">
      <c r="B698" s="2" t="s">
        <v>807</v>
      </c>
      <c r="C698" s="3" t="s">
        <v>1783</v>
      </c>
    </row>
    <row r="699" spans="2:3" ht="14.5" customHeight="1" x14ac:dyDescent="0.35">
      <c r="B699" s="2" t="s">
        <v>808</v>
      </c>
      <c r="C699" s="3" t="s">
        <v>1783</v>
      </c>
    </row>
    <row r="700" spans="2:3" ht="14.5" customHeight="1" x14ac:dyDescent="0.35">
      <c r="B700" s="2" t="s">
        <v>809</v>
      </c>
      <c r="C700" s="3" t="s">
        <v>1783</v>
      </c>
    </row>
    <row r="701" spans="2:3" ht="14.5" customHeight="1" x14ac:dyDescent="0.35">
      <c r="B701" s="2" t="s">
        <v>810</v>
      </c>
      <c r="C701" s="3" t="s">
        <v>1783</v>
      </c>
    </row>
    <row r="702" spans="2:3" ht="14.5" customHeight="1" x14ac:dyDescent="0.35">
      <c r="B702" s="2" t="s">
        <v>811</v>
      </c>
      <c r="C702" s="3" t="s">
        <v>1783</v>
      </c>
    </row>
    <row r="703" spans="2:3" ht="14.5" customHeight="1" x14ac:dyDescent="0.35">
      <c r="B703" s="2" t="s">
        <v>812</v>
      </c>
      <c r="C703" s="3" t="s">
        <v>1783</v>
      </c>
    </row>
    <row r="704" spans="2:3" ht="14.5" customHeight="1" x14ac:dyDescent="0.35">
      <c r="B704" s="2" t="s">
        <v>813</v>
      </c>
      <c r="C704" s="3" t="s">
        <v>1783</v>
      </c>
    </row>
    <row r="705" spans="2:3" ht="14.5" customHeight="1" x14ac:dyDescent="0.35">
      <c r="B705" s="2" t="s">
        <v>814</v>
      </c>
      <c r="C705" s="3" t="s">
        <v>1783</v>
      </c>
    </row>
    <row r="706" spans="2:3" ht="14.5" customHeight="1" x14ac:dyDescent="0.35">
      <c r="B706" s="2" t="s">
        <v>815</v>
      </c>
      <c r="C706" s="3" t="s">
        <v>1783</v>
      </c>
    </row>
    <row r="707" spans="2:3" ht="14.5" customHeight="1" x14ac:dyDescent="0.35">
      <c r="B707" s="2" t="s">
        <v>816</v>
      </c>
      <c r="C707" s="3" t="s">
        <v>1783</v>
      </c>
    </row>
    <row r="708" spans="2:3" ht="14.5" customHeight="1" x14ac:dyDescent="0.35">
      <c r="B708" s="2" t="s">
        <v>817</v>
      </c>
      <c r="C708" s="3" t="s">
        <v>1783</v>
      </c>
    </row>
    <row r="709" spans="2:3" ht="14.5" customHeight="1" x14ac:dyDescent="0.35">
      <c r="B709" s="2" t="s">
        <v>818</v>
      </c>
      <c r="C709" s="3" t="s">
        <v>1783</v>
      </c>
    </row>
    <row r="710" spans="2:3" ht="14.5" customHeight="1" x14ac:dyDescent="0.35">
      <c r="B710" s="2" t="s">
        <v>819</v>
      </c>
      <c r="C710" s="3" t="s">
        <v>1783</v>
      </c>
    </row>
    <row r="711" spans="2:3" ht="14.5" customHeight="1" x14ac:dyDescent="0.35">
      <c r="B711" s="2" t="s">
        <v>820</v>
      </c>
      <c r="C711" s="3" t="s">
        <v>1783</v>
      </c>
    </row>
    <row r="712" spans="2:3" ht="14.5" customHeight="1" x14ac:dyDescent="0.35">
      <c r="B712" s="2" t="s">
        <v>821</v>
      </c>
      <c r="C712" s="3" t="s">
        <v>1783</v>
      </c>
    </row>
    <row r="713" spans="2:3" ht="14.5" customHeight="1" x14ac:dyDescent="0.35">
      <c r="B713" s="2" t="s">
        <v>822</v>
      </c>
      <c r="C713" s="3" t="s">
        <v>1783</v>
      </c>
    </row>
    <row r="714" spans="2:3" ht="14.5" customHeight="1" x14ac:dyDescent="0.35">
      <c r="B714" s="2" t="s">
        <v>823</v>
      </c>
      <c r="C714" s="3" t="s">
        <v>1783</v>
      </c>
    </row>
    <row r="715" spans="2:3" ht="14.5" customHeight="1" x14ac:dyDescent="0.35">
      <c r="B715" s="2" t="s">
        <v>824</v>
      </c>
      <c r="C715" s="3" t="s">
        <v>1783</v>
      </c>
    </row>
    <row r="716" spans="2:3" ht="14.5" customHeight="1" x14ac:dyDescent="0.35">
      <c r="B716" s="2" t="s">
        <v>825</v>
      </c>
      <c r="C716" s="3" t="s">
        <v>1783</v>
      </c>
    </row>
    <row r="717" spans="2:3" ht="14.5" customHeight="1" x14ac:dyDescent="0.35">
      <c r="B717" s="2" t="s">
        <v>826</v>
      </c>
      <c r="C717" s="3" t="s">
        <v>1783</v>
      </c>
    </row>
    <row r="718" spans="2:3" ht="14.5" customHeight="1" x14ac:dyDescent="0.35">
      <c r="B718" s="2" t="s">
        <v>827</v>
      </c>
      <c r="C718" s="3" t="s">
        <v>1783</v>
      </c>
    </row>
    <row r="719" spans="2:3" ht="14.5" customHeight="1" x14ac:dyDescent="0.35">
      <c r="B719" s="2" t="s">
        <v>828</v>
      </c>
      <c r="C719" s="3" t="s">
        <v>1783</v>
      </c>
    </row>
    <row r="720" spans="2:3" ht="14.5" customHeight="1" x14ac:dyDescent="0.35">
      <c r="B720" s="2" t="s">
        <v>829</v>
      </c>
      <c r="C720" s="3" t="s">
        <v>1783</v>
      </c>
    </row>
    <row r="721" spans="2:3" ht="14.5" customHeight="1" x14ac:dyDescent="0.35">
      <c r="B721" s="2" t="s">
        <v>830</v>
      </c>
      <c r="C721" s="3" t="s">
        <v>1783</v>
      </c>
    </row>
    <row r="722" spans="2:3" ht="14.5" customHeight="1" x14ac:dyDescent="0.35">
      <c r="B722" s="2" t="s">
        <v>831</v>
      </c>
      <c r="C722" s="3" t="s">
        <v>1783</v>
      </c>
    </row>
    <row r="723" spans="2:3" ht="14.5" customHeight="1" x14ac:dyDescent="0.35">
      <c r="B723" s="2" t="s">
        <v>832</v>
      </c>
      <c r="C723" s="3" t="s">
        <v>1783</v>
      </c>
    </row>
    <row r="724" spans="2:3" ht="14.5" customHeight="1" x14ac:dyDescent="0.35">
      <c r="B724" s="2" t="s">
        <v>833</v>
      </c>
      <c r="C724" s="3" t="s">
        <v>1783</v>
      </c>
    </row>
    <row r="725" spans="2:3" ht="14.5" customHeight="1" x14ac:dyDescent="0.35">
      <c r="B725" s="2" t="s">
        <v>834</v>
      </c>
      <c r="C725" s="3" t="s">
        <v>1783</v>
      </c>
    </row>
    <row r="726" spans="2:3" ht="14.5" customHeight="1" x14ac:dyDescent="0.35">
      <c r="B726" s="2" t="s">
        <v>835</v>
      </c>
      <c r="C726" s="3" t="s">
        <v>1783</v>
      </c>
    </row>
    <row r="727" spans="2:3" ht="14.5" customHeight="1" x14ac:dyDescent="0.35">
      <c r="B727" s="2" t="s">
        <v>836</v>
      </c>
      <c r="C727" s="3" t="s">
        <v>1783</v>
      </c>
    </row>
    <row r="728" spans="2:3" ht="14.5" customHeight="1" x14ac:dyDescent="0.35">
      <c r="B728" s="2" t="s">
        <v>837</v>
      </c>
      <c r="C728" s="3" t="s">
        <v>1783</v>
      </c>
    </row>
    <row r="729" spans="2:3" ht="14.5" customHeight="1" x14ac:dyDescent="0.35">
      <c r="B729" s="2" t="s">
        <v>838</v>
      </c>
      <c r="C729" s="3" t="s">
        <v>1783</v>
      </c>
    </row>
    <row r="730" spans="2:3" ht="14.5" customHeight="1" x14ac:dyDescent="0.35">
      <c r="B730" s="2" t="s">
        <v>839</v>
      </c>
      <c r="C730" s="3" t="s">
        <v>1783</v>
      </c>
    </row>
    <row r="731" spans="2:3" ht="14.5" customHeight="1" x14ac:dyDescent="0.35">
      <c r="B731" s="2" t="s">
        <v>840</v>
      </c>
      <c r="C731" s="3" t="s">
        <v>1783</v>
      </c>
    </row>
    <row r="732" spans="2:3" ht="14.5" customHeight="1" x14ac:dyDescent="0.35">
      <c r="B732" s="2" t="s">
        <v>841</v>
      </c>
      <c r="C732" s="3" t="s">
        <v>1783</v>
      </c>
    </row>
    <row r="733" spans="2:3" ht="14.5" customHeight="1" x14ac:dyDescent="0.35">
      <c r="B733" s="2" t="s">
        <v>842</v>
      </c>
      <c r="C733" s="3" t="s">
        <v>1783</v>
      </c>
    </row>
    <row r="734" spans="2:3" ht="14.5" customHeight="1" x14ac:dyDescent="0.35">
      <c r="B734" s="2" t="s">
        <v>843</v>
      </c>
      <c r="C734" s="3" t="s">
        <v>1783</v>
      </c>
    </row>
    <row r="735" spans="2:3" ht="14.5" customHeight="1" x14ac:dyDescent="0.35">
      <c r="B735" s="2" t="s">
        <v>844</v>
      </c>
      <c r="C735" s="3" t="s">
        <v>1783</v>
      </c>
    </row>
    <row r="736" spans="2:3" ht="14.5" customHeight="1" x14ac:dyDescent="0.35">
      <c r="B736" s="2" t="s">
        <v>845</v>
      </c>
      <c r="C736" s="3" t="s">
        <v>1783</v>
      </c>
    </row>
    <row r="737" spans="2:3" ht="14.5" customHeight="1" x14ac:dyDescent="0.35">
      <c r="B737" s="2" t="s">
        <v>846</v>
      </c>
      <c r="C737" s="3" t="s">
        <v>1783</v>
      </c>
    </row>
    <row r="738" spans="2:3" ht="14.5" customHeight="1" x14ac:dyDescent="0.35">
      <c r="B738" s="2" t="s">
        <v>847</v>
      </c>
      <c r="C738" s="3" t="s">
        <v>1783</v>
      </c>
    </row>
    <row r="739" spans="2:3" ht="14.5" customHeight="1" x14ac:dyDescent="0.35">
      <c r="B739" s="2" t="s">
        <v>848</v>
      </c>
      <c r="C739" s="3" t="s">
        <v>1783</v>
      </c>
    </row>
    <row r="740" spans="2:3" ht="14.5" customHeight="1" x14ac:dyDescent="0.35">
      <c r="B740" s="2" t="s">
        <v>849</v>
      </c>
      <c r="C740" s="3" t="s">
        <v>1783</v>
      </c>
    </row>
    <row r="741" spans="2:3" ht="14.5" customHeight="1" x14ac:dyDescent="0.35">
      <c r="B741" s="2" t="s">
        <v>850</v>
      </c>
      <c r="C741" s="3" t="s">
        <v>1783</v>
      </c>
    </row>
    <row r="742" spans="2:3" ht="14.5" customHeight="1" x14ac:dyDescent="0.35">
      <c r="B742" s="2" t="s">
        <v>851</v>
      </c>
      <c r="C742" s="3" t="s">
        <v>1783</v>
      </c>
    </row>
    <row r="743" spans="2:3" ht="14.5" customHeight="1" x14ac:dyDescent="0.35">
      <c r="B743" s="2" t="s">
        <v>852</v>
      </c>
      <c r="C743" s="3" t="s">
        <v>1783</v>
      </c>
    </row>
    <row r="744" spans="2:3" ht="14.5" customHeight="1" x14ac:dyDescent="0.35">
      <c r="B744" s="2" t="s">
        <v>853</v>
      </c>
      <c r="C744" s="3" t="s">
        <v>1783</v>
      </c>
    </row>
    <row r="745" spans="2:3" ht="14.5" customHeight="1" x14ac:dyDescent="0.35">
      <c r="B745" s="2" t="s">
        <v>854</v>
      </c>
      <c r="C745" s="3" t="s">
        <v>1783</v>
      </c>
    </row>
    <row r="746" spans="2:3" ht="14.5" customHeight="1" x14ac:dyDescent="0.35">
      <c r="B746" s="2" t="s">
        <v>855</v>
      </c>
      <c r="C746" s="3" t="s">
        <v>1783</v>
      </c>
    </row>
    <row r="747" spans="2:3" ht="14.5" customHeight="1" x14ac:dyDescent="0.35">
      <c r="B747" s="2" t="s">
        <v>856</v>
      </c>
      <c r="C747" s="3" t="s">
        <v>1783</v>
      </c>
    </row>
    <row r="748" spans="2:3" ht="14.5" customHeight="1" x14ac:dyDescent="0.35">
      <c r="B748" s="2" t="s">
        <v>857</v>
      </c>
      <c r="C748" s="3" t="s">
        <v>1783</v>
      </c>
    </row>
    <row r="749" spans="2:3" ht="14.5" customHeight="1" x14ac:dyDescent="0.35">
      <c r="B749" s="2" t="s">
        <v>858</v>
      </c>
      <c r="C749" s="3" t="s">
        <v>1783</v>
      </c>
    </row>
    <row r="750" spans="2:3" ht="14.5" customHeight="1" x14ac:dyDescent="0.35">
      <c r="B750" s="2" t="s">
        <v>859</v>
      </c>
      <c r="C750" s="3" t="s">
        <v>1783</v>
      </c>
    </row>
    <row r="751" spans="2:3" ht="14.5" customHeight="1" x14ac:dyDescent="0.35">
      <c r="B751" s="2" t="s">
        <v>860</v>
      </c>
      <c r="C751" s="3" t="s">
        <v>1783</v>
      </c>
    </row>
    <row r="752" spans="2:3" ht="14.5" customHeight="1" x14ac:dyDescent="0.35">
      <c r="B752" s="2" t="s">
        <v>861</v>
      </c>
      <c r="C752" s="3" t="s">
        <v>1783</v>
      </c>
    </row>
    <row r="753" spans="2:3" ht="14.5" customHeight="1" x14ac:dyDescent="0.35">
      <c r="B753" s="2" t="s">
        <v>862</v>
      </c>
      <c r="C753" s="3" t="s">
        <v>1783</v>
      </c>
    </row>
    <row r="754" spans="2:3" ht="14.5" customHeight="1" x14ac:dyDescent="0.35">
      <c r="B754" s="2" t="s">
        <v>863</v>
      </c>
      <c r="C754" s="3" t="s">
        <v>1783</v>
      </c>
    </row>
    <row r="755" spans="2:3" ht="14.5" customHeight="1" x14ac:dyDescent="0.35">
      <c r="B755" s="2" t="s">
        <v>864</v>
      </c>
      <c r="C755" s="3" t="s">
        <v>1783</v>
      </c>
    </row>
    <row r="756" spans="2:3" ht="14.5" customHeight="1" x14ac:dyDescent="0.35">
      <c r="B756" s="2" t="s">
        <v>865</v>
      </c>
      <c r="C756" s="3" t="s">
        <v>1783</v>
      </c>
    </row>
    <row r="757" spans="2:3" ht="14.5" customHeight="1" x14ac:dyDescent="0.35">
      <c r="B757" s="2" t="s">
        <v>866</v>
      </c>
      <c r="C757" s="3" t="s">
        <v>1783</v>
      </c>
    </row>
    <row r="758" spans="2:3" ht="14.5" customHeight="1" x14ac:dyDescent="0.35">
      <c r="B758" s="2" t="s">
        <v>867</v>
      </c>
      <c r="C758" s="3" t="s">
        <v>1783</v>
      </c>
    </row>
    <row r="759" spans="2:3" ht="14.5" customHeight="1" x14ac:dyDescent="0.35">
      <c r="B759" s="2" t="s">
        <v>868</v>
      </c>
      <c r="C759" s="3" t="s">
        <v>1783</v>
      </c>
    </row>
    <row r="760" spans="2:3" ht="14.5" customHeight="1" x14ac:dyDescent="0.35">
      <c r="B760" s="2" t="s">
        <v>869</v>
      </c>
      <c r="C760" s="3" t="s">
        <v>1783</v>
      </c>
    </row>
    <row r="761" spans="2:3" ht="14.5" customHeight="1" x14ac:dyDescent="0.35">
      <c r="B761" s="2" t="s">
        <v>870</v>
      </c>
      <c r="C761" s="3" t="s">
        <v>1783</v>
      </c>
    </row>
    <row r="762" spans="2:3" ht="14.5" customHeight="1" x14ac:dyDescent="0.35">
      <c r="B762" s="2" t="s">
        <v>871</v>
      </c>
      <c r="C762" s="3" t="s">
        <v>1783</v>
      </c>
    </row>
    <row r="763" spans="2:3" ht="14.5" customHeight="1" x14ac:dyDescent="0.35">
      <c r="B763" s="2" t="s">
        <v>872</v>
      </c>
      <c r="C763" s="3" t="s">
        <v>1783</v>
      </c>
    </row>
    <row r="764" spans="2:3" ht="14.5" customHeight="1" x14ac:dyDescent="0.35">
      <c r="B764" s="2" t="s">
        <v>873</v>
      </c>
      <c r="C764" s="3" t="s">
        <v>1783</v>
      </c>
    </row>
    <row r="765" spans="2:3" ht="14.5" customHeight="1" x14ac:dyDescent="0.35">
      <c r="B765" s="2" t="s">
        <v>874</v>
      </c>
      <c r="C765" s="3" t="s">
        <v>1783</v>
      </c>
    </row>
    <row r="766" spans="2:3" ht="14.5" customHeight="1" x14ac:dyDescent="0.35">
      <c r="B766" s="2" t="s">
        <v>875</v>
      </c>
      <c r="C766" s="3" t="s">
        <v>1783</v>
      </c>
    </row>
    <row r="767" spans="2:3" ht="14.5" customHeight="1" x14ac:dyDescent="0.35">
      <c r="B767" s="2" t="s">
        <v>876</v>
      </c>
      <c r="C767" s="3" t="s">
        <v>1783</v>
      </c>
    </row>
    <row r="768" spans="2:3" ht="14.5" customHeight="1" x14ac:dyDescent="0.35">
      <c r="B768" s="2" t="s">
        <v>877</v>
      </c>
      <c r="C768" s="3" t="s">
        <v>1783</v>
      </c>
    </row>
    <row r="769" spans="2:3" ht="14.5" customHeight="1" x14ac:dyDescent="0.35">
      <c r="B769" s="2" t="s">
        <v>878</v>
      </c>
      <c r="C769" s="3" t="s">
        <v>1783</v>
      </c>
    </row>
    <row r="770" spans="2:3" ht="14.5" customHeight="1" x14ac:dyDescent="0.35">
      <c r="B770" s="2" t="s">
        <v>879</v>
      </c>
      <c r="C770" s="3" t="s">
        <v>1783</v>
      </c>
    </row>
    <row r="771" spans="2:3" ht="14.5" customHeight="1" x14ac:dyDescent="0.35">
      <c r="B771" s="2" t="s">
        <v>880</v>
      </c>
      <c r="C771" s="3" t="s">
        <v>1783</v>
      </c>
    </row>
    <row r="772" spans="2:3" ht="14.5" customHeight="1" x14ac:dyDescent="0.35">
      <c r="B772" s="2" t="s">
        <v>881</v>
      </c>
      <c r="C772" s="3" t="s">
        <v>1783</v>
      </c>
    </row>
    <row r="773" spans="2:3" ht="14.5" customHeight="1" x14ac:dyDescent="0.35">
      <c r="B773" s="2" t="s">
        <v>882</v>
      </c>
      <c r="C773" s="3" t="s">
        <v>1783</v>
      </c>
    </row>
    <row r="774" spans="2:3" ht="14.5" customHeight="1" x14ac:dyDescent="0.35">
      <c r="B774" s="2" t="s">
        <v>883</v>
      </c>
      <c r="C774" s="3" t="s">
        <v>1783</v>
      </c>
    </row>
    <row r="775" spans="2:3" ht="14.5" customHeight="1" x14ac:dyDescent="0.35">
      <c r="B775" s="2" t="s">
        <v>884</v>
      </c>
      <c r="C775" s="3" t="s">
        <v>1783</v>
      </c>
    </row>
    <row r="776" spans="2:3" ht="14.5" customHeight="1" x14ac:dyDescent="0.35">
      <c r="B776" s="2" t="s">
        <v>885</v>
      </c>
      <c r="C776" s="3" t="s">
        <v>1783</v>
      </c>
    </row>
    <row r="777" spans="2:3" ht="14.5" customHeight="1" x14ac:dyDescent="0.35">
      <c r="B777" s="2" t="s">
        <v>886</v>
      </c>
      <c r="C777" s="3" t="s">
        <v>1783</v>
      </c>
    </row>
    <row r="778" spans="2:3" ht="14.5" customHeight="1" x14ac:dyDescent="0.35">
      <c r="B778" s="2" t="s">
        <v>887</v>
      </c>
      <c r="C778" s="3" t="s">
        <v>1783</v>
      </c>
    </row>
    <row r="779" spans="2:3" ht="14.5" customHeight="1" x14ac:dyDescent="0.35">
      <c r="B779" s="2" t="s">
        <v>888</v>
      </c>
      <c r="C779" s="3" t="s">
        <v>1783</v>
      </c>
    </row>
    <row r="780" spans="2:3" ht="14.5" customHeight="1" x14ac:dyDescent="0.35">
      <c r="B780" s="2" t="s">
        <v>889</v>
      </c>
      <c r="C780" s="3" t="s">
        <v>1783</v>
      </c>
    </row>
    <row r="781" spans="2:3" ht="14.5" customHeight="1" x14ac:dyDescent="0.35">
      <c r="B781" s="2" t="s">
        <v>890</v>
      </c>
      <c r="C781" s="3" t="s">
        <v>1783</v>
      </c>
    </row>
    <row r="782" spans="2:3" ht="14.5" customHeight="1" x14ac:dyDescent="0.35">
      <c r="B782" s="2" t="s">
        <v>891</v>
      </c>
      <c r="C782" s="3" t="s">
        <v>1783</v>
      </c>
    </row>
    <row r="783" spans="2:3" ht="14.5" customHeight="1" x14ac:dyDescent="0.35">
      <c r="B783" s="2" t="s">
        <v>892</v>
      </c>
      <c r="C783" s="3" t="s">
        <v>1783</v>
      </c>
    </row>
    <row r="784" spans="2:3" ht="14.5" customHeight="1" x14ac:dyDescent="0.35">
      <c r="B784" s="2" t="s">
        <v>893</v>
      </c>
      <c r="C784" s="3" t="s">
        <v>1783</v>
      </c>
    </row>
    <row r="785" spans="2:3" ht="14.5" customHeight="1" x14ac:dyDescent="0.35">
      <c r="B785" s="2" t="s">
        <v>894</v>
      </c>
      <c r="C785" s="3" t="s">
        <v>1783</v>
      </c>
    </row>
    <row r="786" spans="2:3" ht="14.5" customHeight="1" x14ac:dyDescent="0.35">
      <c r="B786" s="2" t="s">
        <v>895</v>
      </c>
      <c r="C786" s="3" t="s">
        <v>1783</v>
      </c>
    </row>
    <row r="787" spans="2:3" ht="14.5" customHeight="1" x14ac:dyDescent="0.35">
      <c r="B787" s="2" t="s">
        <v>896</v>
      </c>
      <c r="C787" s="3" t="s">
        <v>1783</v>
      </c>
    </row>
    <row r="788" spans="2:3" ht="14.5" customHeight="1" x14ac:dyDescent="0.35">
      <c r="B788" s="2" t="s">
        <v>897</v>
      </c>
      <c r="C788" s="3" t="s">
        <v>1783</v>
      </c>
    </row>
    <row r="789" spans="2:3" ht="14.5" customHeight="1" x14ac:dyDescent="0.35">
      <c r="B789" s="2" t="s">
        <v>898</v>
      </c>
      <c r="C789" s="3" t="s">
        <v>1783</v>
      </c>
    </row>
    <row r="790" spans="2:3" ht="14.5" customHeight="1" x14ac:dyDescent="0.35">
      <c r="B790" s="2" t="s">
        <v>899</v>
      </c>
      <c r="C790" s="3" t="s">
        <v>1783</v>
      </c>
    </row>
    <row r="791" spans="2:3" ht="14.5" customHeight="1" x14ac:dyDescent="0.35">
      <c r="B791" s="2" t="s">
        <v>900</v>
      </c>
      <c r="C791" s="3" t="s">
        <v>1783</v>
      </c>
    </row>
    <row r="792" spans="2:3" ht="14.5" customHeight="1" x14ac:dyDescent="0.35">
      <c r="B792" s="2" t="s">
        <v>901</v>
      </c>
      <c r="C792" s="3" t="s">
        <v>1783</v>
      </c>
    </row>
    <row r="793" spans="2:3" ht="14.5" customHeight="1" x14ac:dyDescent="0.35">
      <c r="B793" s="2" t="s">
        <v>902</v>
      </c>
      <c r="C793" s="3" t="s">
        <v>1783</v>
      </c>
    </row>
    <row r="794" spans="2:3" ht="14.5" customHeight="1" x14ac:dyDescent="0.35">
      <c r="B794" s="2" t="s">
        <v>903</v>
      </c>
      <c r="C794" s="3" t="s">
        <v>1783</v>
      </c>
    </row>
    <row r="795" spans="2:3" ht="14.5" customHeight="1" x14ac:dyDescent="0.35">
      <c r="B795" s="2" t="s">
        <v>904</v>
      </c>
      <c r="C795" s="3" t="s">
        <v>1783</v>
      </c>
    </row>
    <row r="796" spans="2:3" ht="14.5" customHeight="1" x14ac:dyDescent="0.35">
      <c r="B796" s="2" t="s">
        <v>905</v>
      </c>
      <c r="C796" s="3" t="s">
        <v>1783</v>
      </c>
    </row>
    <row r="797" spans="2:3" ht="14.5" customHeight="1" x14ac:dyDescent="0.35">
      <c r="B797" s="2" t="s">
        <v>906</v>
      </c>
      <c r="C797" s="3" t="s">
        <v>1783</v>
      </c>
    </row>
    <row r="798" spans="2:3" ht="14.5" customHeight="1" x14ac:dyDescent="0.35">
      <c r="B798" s="2" t="s">
        <v>907</v>
      </c>
      <c r="C798" s="3" t="s">
        <v>1783</v>
      </c>
    </row>
    <row r="799" spans="2:3" ht="14.5" customHeight="1" x14ac:dyDescent="0.35">
      <c r="B799" s="2" t="s">
        <v>908</v>
      </c>
      <c r="C799" s="3" t="s">
        <v>1783</v>
      </c>
    </row>
    <row r="800" spans="2:3" ht="14.5" customHeight="1" x14ac:dyDescent="0.35">
      <c r="B800" s="2" t="s">
        <v>909</v>
      </c>
      <c r="C800" s="3" t="s">
        <v>1783</v>
      </c>
    </row>
    <row r="801" spans="2:3" ht="14.5" customHeight="1" x14ac:dyDescent="0.35">
      <c r="B801" s="2" t="s">
        <v>910</v>
      </c>
      <c r="C801" s="3" t="s">
        <v>1783</v>
      </c>
    </row>
    <row r="802" spans="2:3" ht="14.5" customHeight="1" x14ac:dyDescent="0.35">
      <c r="B802" s="2" t="s">
        <v>911</v>
      </c>
      <c r="C802" s="3" t="s">
        <v>1783</v>
      </c>
    </row>
    <row r="803" spans="2:3" ht="14.5" customHeight="1" x14ac:dyDescent="0.35">
      <c r="B803" s="2" t="s">
        <v>912</v>
      </c>
      <c r="C803" s="3" t="s">
        <v>1783</v>
      </c>
    </row>
    <row r="804" spans="2:3" ht="14.5" customHeight="1" x14ac:dyDescent="0.35">
      <c r="B804" s="2" t="s">
        <v>913</v>
      </c>
      <c r="C804" s="3" t="s">
        <v>1783</v>
      </c>
    </row>
    <row r="805" spans="2:3" ht="14.5" customHeight="1" x14ac:dyDescent="0.35">
      <c r="B805" s="2" t="s">
        <v>914</v>
      </c>
      <c r="C805" s="3" t="s">
        <v>1783</v>
      </c>
    </row>
    <row r="806" spans="2:3" ht="14.5" customHeight="1" x14ac:dyDescent="0.35">
      <c r="B806" s="2" t="s">
        <v>915</v>
      </c>
      <c r="C806" s="3" t="s">
        <v>1783</v>
      </c>
    </row>
    <row r="807" spans="2:3" ht="14.5" customHeight="1" x14ac:dyDescent="0.35">
      <c r="B807" s="2" t="s">
        <v>916</v>
      </c>
      <c r="C807" s="3" t="s">
        <v>1783</v>
      </c>
    </row>
    <row r="808" spans="2:3" ht="14.5" customHeight="1" x14ac:dyDescent="0.35">
      <c r="B808" s="2" t="s">
        <v>917</v>
      </c>
      <c r="C808" s="3" t="s">
        <v>1783</v>
      </c>
    </row>
    <row r="809" spans="2:3" ht="14.5" customHeight="1" x14ac:dyDescent="0.35">
      <c r="B809" s="2" t="s">
        <v>918</v>
      </c>
      <c r="C809" s="3" t="s">
        <v>1783</v>
      </c>
    </row>
    <row r="810" spans="2:3" ht="14.5" customHeight="1" x14ac:dyDescent="0.35">
      <c r="B810" s="2" t="s">
        <v>919</v>
      </c>
      <c r="C810" s="3" t="s">
        <v>1783</v>
      </c>
    </row>
    <row r="811" spans="2:3" ht="14.5" customHeight="1" x14ac:dyDescent="0.35">
      <c r="B811" s="2" t="s">
        <v>920</v>
      </c>
      <c r="C811" s="3" t="s">
        <v>1783</v>
      </c>
    </row>
    <row r="812" spans="2:3" ht="14.5" customHeight="1" x14ac:dyDescent="0.35">
      <c r="B812" s="2" t="s">
        <v>921</v>
      </c>
      <c r="C812" s="3" t="s">
        <v>1783</v>
      </c>
    </row>
    <row r="813" spans="2:3" ht="14.5" customHeight="1" x14ac:dyDescent="0.35">
      <c r="B813" s="2" t="s">
        <v>922</v>
      </c>
      <c r="C813" s="3" t="s">
        <v>1783</v>
      </c>
    </row>
    <row r="814" spans="2:3" ht="14.5" customHeight="1" x14ac:dyDescent="0.35">
      <c r="B814" s="2" t="s">
        <v>923</v>
      </c>
      <c r="C814" s="3" t="s">
        <v>1783</v>
      </c>
    </row>
    <row r="815" spans="2:3" ht="14.5" customHeight="1" x14ac:dyDescent="0.35">
      <c r="B815" s="2" t="s">
        <v>924</v>
      </c>
      <c r="C815" s="3" t="s">
        <v>1783</v>
      </c>
    </row>
    <row r="816" spans="2:3" ht="14.5" customHeight="1" x14ac:dyDescent="0.35">
      <c r="B816" s="2" t="s">
        <v>925</v>
      </c>
      <c r="C816" s="3" t="s">
        <v>1783</v>
      </c>
    </row>
    <row r="817" spans="2:3" ht="14.5" customHeight="1" x14ac:dyDescent="0.35">
      <c r="B817" s="2" t="s">
        <v>926</v>
      </c>
      <c r="C817" s="3" t="s">
        <v>1783</v>
      </c>
    </row>
    <row r="818" spans="2:3" ht="14.5" customHeight="1" x14ac:dyDescent="0.35">
      <c r="B818" s="2" t="s">
        <v>927</v>
      </c>
      <c r="C818" s="3" t="s">
        <v>1783</v>
      </c>
    </row>
    <row r="819" spans="2:3" ht="14.5" customHeight="1" x14ac:dyDescent="0.35">
      <c r="B819" s="2" t="s">
        <v>928</v>
      </c>
      <c r="C819" s="3" t="s">
        <v>1783</v>
      </c>
    </row>
    <row r="820" spans="2:3" ht="14.5" customHeight="1" x14ac:dyDescent="0.35">
      <c r="B820" s="2" t="s">
        <v>929</v>
      </c>
      <c r="C820" s="3" t="s">
        <v>1783</v>
      </c>
    </row>
    <row r="821" spans="2:3" ht="14.5" customHeight="1" x14ac:dyDescent="0.35">
      <c r="B821" s="2" t="s">
        <v>930</v>
      </c>
      <c r="C821" s="3" t="s">
        <v>1783</v>
      </c>
    </row>
    <row r="822" spans="2:3" ht="14.5" customHeight="1" x14ac:dyDescent="0.35">
      <c r="B822" s="2" t="s">
        <v>931</v>
      </c>
      <c r="C822" s="3" t="s">
        <v>1783</v>
      </c>
    </row>
    <row r="823" spans="2:3" ht="14.5" customHeight="1" x14ac:dyDescent="0.35">
      <c r="B823" s="2" t="s">
        <v>932</v>
      </c>
      <c r="C823" s="3" t="s">
        <v>1783</v>
      </c>
    </row>
    <row r="824" spans="2:3" ht="14.5" customHeight="1" x14ac:dyDescent="0.35">
      <c r="B824" s="2" t="s">
        <v>933</v>
      </c>
      <c r="C824" s="3" t="s">
        <v>1783</v>
      </c>
    </row>
    <row r="825" spans="2:3" ht="14.5" customHeight="1" x14ac:dyDescent="0.35">
      <c r="B825" s="2" t="s">
        <v>934</v>
      </c>
      <c r="C825" s="3" t="s">
        <v>1783</v>
      </c>
    </row>
    <row r="826" spans="2:3" ht="14.5" customHeight="1" x14ac:dyDescent="0.35">
      <c r="B826" s="2" t="s">
        <v>935</v>
      </c>
      <c r="C826" s="3" t="s">
        <v>1783</v>
      </c>
    </row>
    <row r="827" spans="2:3" ht="14.5" customHeight="1" x14ac:dyDescent="0.35">
      <c r="B827" s="2" t="s">
        <v>936</v>
      </c>
      <c r="C827" s="3" t="s">
        <v>1783</v>
      </c>
    </row>
    <row r="828" spans="2:3" ht="14.5" customHeight="1" x14ac:dyDescent="0.35">
      <c r="B828" s="2" t="s">
        <v>937</v>
      </c>
      <c r="C828" s="3" t="s">
        <v>1783</v>
      </c>
    </row>
    <row r="829" spans="2:3" ht="14.5" customHeight="1" x14ac:dyDescent="0.35">
      <c r="B829" s="2" t="s">
        <v>938</v>
      </c>
      <c r="C829" s="3" t="s">
        <v>1783</v>
      </c>
    </row>
    <row r="830" spans="2:3" ht="14.5" customHeight="1" x14ac:dyDescent="0.35">
      <c r="B830" s="2" t="s">
        <v>939</v>
      </c>
      <c r="C830" s="3" t="s">
        <v>1783</v>
      </c>
    </row>
    <row r="831" spans="2:3" ht="14.5" customHeight="1" x14ac:dyDescent="0.35">
      <c r="B831" s="2" t="s">
        <v>940</v>
      </c>
      <c r="C831" s="3" t="s">
        <v>1783</v>
      </c>
    </row>
    <row r="832" spans="2:3" ht="14.5" customHeight="1" x14ac:dyDescent="0.35">
      <c r="B832" s="2" t="s">
        <v>941</v>
      </c>
      <c r="C832" s="3" t="s">
        <v>1783</v>
      </c>
    </row>
    <row r="833" spans="2:3" ht="14.5" customHeight="1" x14ac:dyDescent="0.35">
      <c r="B833" s="2" t="s">
        <v>942</v>
      </c>
      <c r="C833" s="3" t="s">
        <v>1783</v>
      </c>
    </row>
    <row r="834" spans="2:3" ht="14.5" customHeight="1" x14ac:dyDescent="0.35">
      <c r="B834" s="2" t="s">
        <v>943</v>
      </c>
      <c r="C834" s="3" t="s">
        <v>1783</v>
      </c>
    </row>
    <row r="835" spans="2:3" ht="14.5" customHeight="1" x14ac:dyDescent="0.35">
      <c r="B835" s="2" t="s">
        <v>944</v>
      </c>
      <c r="C835" s="3" t="s">
        <v>1783</v>
      </c>
    </row>
    <row r="836" spans="2:3" ht="14.5" customHeight="1" x14ac:dyDescent="0.35">
      <c r="B836" s="2" t="s">
        <v>945</v>
      </c>
      <c r="C836" s="3" t="s">
        <v>1783</v>
      </c>
    </row>
    <row r="837" spans="2:3" ht="14.5" customHeight="1" x14ac:dyDescent="0.35">
      <c r="B837" s="2" t="s">
        <v>946</v>
      </c>
      <c r="C837" s="3" t="s">
        <v>1783</v>
      </c>
    </row>
    <row r="838" spans="2:3" ht="14.5" customHeight="1" x14ac:dyDescent="0.35">
      <c r="B838" s="2" t="s">
        <v>947</v>
      </c>
      <c r="C838" s="3" t="s">
        <v>1783</v>
      </c>
    </row>
    <row r="839" spans="2:3" ht="14.5" customHeight="1" x14ac:dyDescent="0.35">
      <c r="B839" s="2" t="s">
        <v>948</v>
      </c>
      <c r="C839" s="3" t="s">
        <v>1783</v>
      </c>
    </row>
    <row r="840" spans="2:3" ht="14.5" customHeight="1" x14ac:dyDescent="0.35">
      <c r="B840" s="2" t="s">
        <v>949</v>
      </c>
      <c r="C840" s="3" t="s">
        <v>1783</v>
      </c>
    </row>
    <row r="841" spans="2:3" ht="14.5" customHeight="1" x14ac:dyDescent="0.35">
      <c r="B841" s="2" t="s">
        <v>950</v>
      </c>
      <c r="C841" s="3" t="s">
        <v>1783</v>
      </c>
    </row>
    <row r="842" spans="2:3" ht="14.5" customHeight="1" x14ac:dyDescent="0.35">
      <c r="B842" s="2" t="s">
        <v>951</v>
      </c>
      <c r="C842" s="3" t="s">
        <v>1783</v>
      </c>
    </row>
    <row r="843" spans="2:3" ht="14.5" customHeight="1" x14ac:dyDescent="0.35">
      <c r="B843" s="2" t="s">
        <v>952</v>
      </c>
      <c r="C843" s="3" t="s">
        <v>1783</v>
      </c>
    </row>
    <row r="844" spans="2:3" ht="14.5" customHeight="1" x14ac:dyDescent="0.35">
      <c r="B844" s="2" t="s">
        <v>953</v>
      </c>
      <c r="C844" s="3" t="s">
        <v>1783</v>
      </c>
    </row>
    <row r="845" spans="2:3" ht="14.5" customHeight="1" x14ac:dyDescent="0.35">
      <c r="B845" s="2" t="s">
        <v>954</v>
      </c>
      <c r="C845" s="3" t="s">
        <v>1783</v>
      </c>
    </row>
    <row r="846" spans="2:3" ht="14.5" customHeight="1" x14ac:dyDescent="0.35">
      <c r="B846" s="2" t="s">
        <v>955</v>
      </c>
      <c r="C846" s="3" t="s">
        <v>1783</v>
      </c>
    </row>
    <row r="847" spans="2:3" ht="14.5" customHeight="1" x14ac:dyDescent="0.35">
      <c r="B847" s="2" t="s">
        <v>956</v>
      </c>
      <c r="C847" s="3" t="s">
        <v>1783</v>
      </c>
    </row>
    <row r="848" spans="2:3" ht="14.5" customHeight="1" x14ac:dyDescent="0.35">
      <c r="B848" s="2" t="s">
        <v>957</v>
      </c>
      <c r="C848" s="3" t="s">
        <v>1783</v>
      </c>
    </row>
    <row r="849" spans="2:3" ht="14.5" customHeight="1" x14ac:dyDescent="0.35">
      <c r="B849" s="2" t="s">
        <v>958</v>
      </c>
      <c r="C849" s="3" t="s">
        <v>1783</v>
      </c>
    </row>
    <row r="850" spans="2:3" ht="14.5" customHeight="1" x14ac:dyDescent="0.35">
      <c r="B850" s="2" t="s">
        <v>959</v>
      </c>
      <c r="C850" s="3" t="s">
        <v>1783</v>
      </c>
    </row>
    <row r="851" spans="2:3" ht="14.5" customHeight="1" x14ac:dyDescent="0.35">
      <c r="B851" s="2" t="s">
        <v>960</v>
      </c>
      <c r="C851" s="3" t="s">
        <v>1783</v>
      </c>
    </row>
    <row r="852" spans="2:3" ht="14.5" customHeight="1" x14ac:dyDescent="0.35">
      <c r="B852" s="2" t="s">
        <v>961</v>
      </c>
      <c r="C852" s="3" t="s">
        <v>1783</v>
      </c>
    </row>
    <row r="853" spans="2:3" ht="14.5" customHeight="1" x14ac:dyDescent="0.35">
      <c r="B853" s="2" t="s">
        <v>962</v>
      </c>
      <c r="C853" s="3" t="s">
        <v>1783</v>
      </c>
    </row>
    <row r="854" spans="2:3" ht="14.5" customHeight="1" x14ac:dyDescent="0.35">
      <c r="B854" s="2" t="s">
        <v>963</v>
      </c>
      <c r="C854" s="3" t="s">
        <v>1783</v>
      </c>
    </row>
    <row r="855" spans="2:3" ht="14.5" customHeight="1" x14ac:dyDescent="0.35">
      <c r="B855" s="2" t="s">
        <v>964</v>
      </c>
      <c r="C855" s="3" t="s">
        <v>1783</v>
      </c>
    </row>
    <row r="856" spans="2:3" ht="14.5" customHeight="1" x14ac:dyDescent="0.35">
      <c r="B856" s="2" t="s">
        <v>965</v>
      </c>
      <c r="C856" s="3" t="s">
        <v>1783</v>
      </c>
    </row>
    <row r="857" spans="2:3" ht="14.5" customHeight="1" x14ac:dyDescent="0.35">
      <c r="B857" s="2" t="s">
        <v>966</v>
      </c>
      <c r="C857" s="3" t="s">
        <v>1783</v>
      </c>
    </row>
    <row r="858" spans="2:3" ht="14.5" customHeight="1" x14ac:dyDescent="0.35">
      <c r="B858" s="2" t="s">
        <v>967</v>
      </c>
      <c r="C858" s="3" t="s">
        <v>1783</v>
      </c>
    </row>
    <row r="859" spans="2:3" ht="14.5" customHeight="1" x14ac:dyDescent="0.35">
      <c r="B859" s="2" t="s">
        <v>968</v>
      </c>
      <c r="C859" s="3" t="s">
        <v>1783</v>
      </c>
    </row>
    <row r="860" spans="2:3" ht="14.5" customHeight="1" x14ac:dyDescent="0.35">
      <c r="B860" s="2" t="s">
        <v>969</v>
      </c>
      <c r="C860" s="3" t="s">
        <v>1783</v>
      </c>
    </row>
    <row r="861" spans="2:3" ht="14.5" customHeight="1" x14ac:dyDescent="0.35">
      <c r="B861" s="2" t="s">
        <v>970</v>
      </c>
      <c r="C861" s="3" t="s">
        <v>1783</v>
      </c>
    </row>
    <row r="862" spans="2:3" ht="14.5" customHeight="1" x14ac:dyDescent="0.35">
      <c r="B862" s="2" t="s">
        <v>971</v>
      </c>
      <c r="C862" s="3" t="s">
        <v>1783</v>
      </c>
    </row>
    <row r="863" spans="2:3" ht="14.5" customHeight="1" x14ac:dyDescent="0.35">
      <c r="B863" s="2" t="s">
        <v>972</v>
      </c>
      <c r="C863" s="3" t="s">
        <v>1783</v>
      </c>
    </row>
    <row r="864" spans="2:3" ht="14.5" customHeight="1" x14ac:dyDescent="0.35">
      <c r="B864" s="2" t="s">
        <v>973</v>
      </c>
      <c r="C864" s="3" t="s">
        <v>1783</v>
      </c>
    </row>
    <row r="865" spans="2:3" ht="14.5" customHeight="1" x14ac:dyDescent="0.35">
      <c r="B865" s="2" t="s">
        <v>974</v>
      </c>
      <c r="C865" s="3" t="s">
        <v>1783</v>
      </c>
    </row>
    <row r="866" spans="2:3" ht="14.5" customHeight="1" x14ac:dyDescent="0.35">
      <c r="B866" s="2" t="s">
        <v>975</v>
      </c>
      <c r="C866" s="3" t="s">
        <v>1783</v>
      </c>
    </row>
    <row r="867" spans="2:3" ht="14.5" customHeight="1" x14ac:dyDescent="0.35">
      <c r="B867" s="2" t="s">
        <v>976</v>
      </c>
      <c r="C867" s="3" t="s">
        <v>1783</v>
      </c>
    </row>
    <row r="868" spans="2:3" ht="14.5" customHeight="1" x14ac:dyDescent="0.35">
      <c r="B868" s="2" t="s">
        <v>977</v>
      </c>
      <c r="C868" s="3" t="s">
        <v>1783</v>
      </c>
    </row>
    <row r="869" spans="2:3" ht="14.5" customHeight="1" x14ac:dyDescent="0.35">
      <c r="B869" s="2" t="s">
        <v>978</v>
      </c>
      <c r="C869" s="3" t="s">
        <v>1783</v>
      </c>
    </row>
    <row r="870" spans="2:3" ht="14.5" customHeight="1" x14ac:dyDescent="0.35">
      <c r="B870" s="2" t="s">
        <v>979</v>
      </c>
      <c r="C870" s="3" t="s">
        <v>1783</v>
      </c>
    </row>
    <row r="871" spans="2:3" ht="14.5" customHeight="1" x14ac:dyDescent="0.35">
      <c r="B871" s="2" t="s">
        <v>980</v>
      </c>
      <c r="C871" s="3" t="s">
        <v>1783</v>
      </c>
    </row>
    <row r="872" spans="2:3" ht="14.5" customHeight="1" x14ac:dyDescent="0.35">
      <c r="B872" s="2" t="s">
        <v>981</v>
      </c>
      <c r="C872" s="3" t="s">
        <v>1783</v>
      </c>
    </row>
    <row r="873" spans="2:3" ht="14.5" customHeight="1" x14ac:dyDescent="0.35">
      <c r="B873" s="2" t="s">
        <v>982</v>
      </c>
      <c r="C873" s="3" t="s">
        <v>1783</v>
      </c>
    </row>
    <row r="874" spans="2:3" ht="14.5" customHeight="1" x14ac:dyDescent="0.35">
      <c r="B874" s="2" t="s">
        <v>983</v>
      </c>
      <c r="C874" s="3" t="s">
        <v>1783</v>
      </c>
    </row>
    <row r="875" spans="2:3" ht="14.5" customHeight="1" x14ac:dyDescent="0.35">
      <c r="B875" s="2" t="s">
        <v>984</v>
      </c>
      <c r="C875" s="3" t="s">
        <v>1783</v>
      </c>
    </row>
    <row r="876" spans="2:3" ht="14.5" customHeight="1" x14ac:dyDescent="0.35">
      <c r="B876" s="2" t="s">
        <v>985</v>
      </c>
      <c r="C876" s="3" t="s">
        <v>1783</v>
      </c>
    </row>
    <row r="877" spans="2:3" ht="14.5" customHeight="1" x14ac:dyDescent="0.35">
      <c r="B877" s="2" t="s">
        <v>986</v>
      </c>
      <c r="C877" s="3" t="s">
        <v>1783</v>
      </c>
    </row>
    <row r="878" spans="2:3" ht="14.5" customHeight="1" x14ac:dyDescent="0.35">
      <c r="B878" s="2" t="s">
        <v>987</v>
      </c>
      <c r="C878" s="3" t="s">
        <v>1783</v>
      </c>
    </row>
    <row r="879" spans="2:3" ht="14.5" customHeight="1" x14ac:dyDescent="0.35">
      <c r="B879" s="2" t="s">
        <v>988</v>
      </c>
      <c r="C879" s="3" t="s">
        <v>1783</v>
      </c>
    </row>
    <row r="880" spans="2:3" ht="14.5" customHeight="1" x14ac:dyDescent="0.35">
      <c r="B880" s="2" t="s">
        <v>989</v>
      </c>
      <c r="C880" s="3" t="s">
        <v>1783</v>
      </c>
    </row>
    <row r="881" spans="2:3" ht="14.5" customHeight="1" x14ac:dyDescent="0.35">
      <c r="B881" s="2" t="s">
        <v>990</v>
      </c>
      <c r="C881" s="3" t="s">
        <v>1783</v>
      </c>
    </row>
    <row r="882" spans="2:3" ht="14.5" customHeight="1" x14ac:dyDescent="0.35">
      <c r="B882" s="2" t="s">
        <v>991</v>
      </c>
      <c r="C882" s="3" t="s">
        <v>1783</v>
      </c>
    </row>
    <row r="883" spans="2:3" ht="14.5" customHeight="1" x14ac:dyDescent="0.35">
      <c r="B883" s="2" t="s">
        <v>992</v>
      </c>
      <c r="C883" s="3" t="s">
        <v>1783</v>
      </c>
    </row>
    <row r="884" spans="2:3" ht="14.5" customHeight="1" x14ac:dyDescent="0.35">
      <c r="B884" s="2" t="s">
        <v>993</v>
      </c>
      <c r="C884" s="3" t="s">
        <v>1783</v>
      </c>
    </row>
    <row r="885" spans="2:3" ht="14.5" customHeight="1" x14ac:dyDescent="0.35">
      <c r="B885" s="2" t="s">
        <v>994</v>
      </c>
      <c r="C885" s="3" t="s">
        <v>1783</v>
      </c>
    </row>
    <row r="886" spans="2:3" ht="14.5" customHeight="1" x14ac:dyDescent="0.35">
      <c r="B886" s="2" t="s">
        <v>995</v>
      </c>
      <c r="C886" s="3" t="s">
        <v>1783</v>
      </c>
    </row>
    <row r="887" spans="2:3" ht="14.5" customHeight="1" x14ac:dyDescent="0.35">
      <c r="B887" s="2" t="s">
        <v>996</v>
      </c>
      <c r="C887" s="3" t="s">
        <v>1783</v>
      </c>
    </row>
    <row r="888" spans="2:3" ht="14.5" customHeight="1" x14ac:dyDescent="0.35">
      <c r="B888" s="2" t="s">
        <v>997</v>
      </c>
      <c r="C888" s="3" t="s">
        <v>1783</v>
      </c>
    </row>
    <row r="889" spans="2:3" ht="14.5" customHeight="1" x14ac:dyDescent="0.35">
      <c r="B889" s="2" t="s">
        <v>998</v>
      </c>
      <c r="C889" s="3" t="s">
        <v>1783</v>
      </c>
    </row>
    <row r="890" spans="2:3" ht="14.5" customHeight="1" x14ac:dyDescent="0.35">
      <c r="B890" s="2" t="s">
        <v>999</v>
      </c>
      <c r="C890" s="3" t="s">
        <v>1783</v>
      </c>
    </row>
    <row r="891" spans="2:3" ht="14.5" customHeight="1" x14ac:dyDescent="0.35">
      <c r="B891" s="2" t="s">
        <v>1000</v>
      </c>
      <c r="C891" s="3" t="s">
        <v>1783</v>
      </c>
    </row>
    <row r="892" spans="2:3" ht="14.5" customHeight="1" x14ac:dyDescent="0.35">
      <c r="B892" s="2" t="s">
        <v>1001</v>
      </c>
      <c r="C892" s="3" t="s">
        <v>1783</v>
      </c>
    </row>
    <row r="893" spans="2:3" ht="14.5" customHeight="1" x14ac:dyDescent="0.35">
      <c r="B893" s="2" t="s">
        <v>1002</v>
      </c>
      <c r="C893" s="3" t="s">
        <v>1783</v>
      </c>
    </row>
    <row r="894" spans="2:3" ht="14.5" customHeight="1" x14ac:dyDescent="0.35">
      <c r="B894" s="2" t="s">
        <v>1003</v>
      </c>
      <c r="C894" s="3" t="s">
        <v>1783</v>
      </c>
    </row>
    <row r="895" spans="2:3" ht="14.5" customHeight="1" x14ac:dyDescent="0.35">
      <c r="B895" s="2" t="s">
        <v>1004</v>
      </c>
      <c r="C895" s="3" t="s">
        <v>1783</v>
      </c>
    </row>
    <row r="896" spans="2:3" ht="14.5" customHeight="1" x14ac:dyDescent="0.35">
      <c r="B896" s="2" t="s">
        <v>1005</v>
      </c>
      <c r="C896" s="3" t="s">
        <v>1783</v>
      </c>
    </row>
    <row r="897" spans="2:3" ht="14.5" customHeight="1" x14ac:dyDescent="0.35">
      <c r="B897" s="2" t="s">
        <v>1006</v>
      </c>
      <c r="C897" s="3" t="s">
        <v>1783</v>
      </c>
    </row>
    <row r="898" spans="2:3" ht="14.5" customHeight="1" x14ac:dyDescent="0.35">
      <c r="B898" s="2" t="s">
        <v>1007</v>
      </c>
      <c r="C898" s="3" t="s">
        <v>1783</v>
      </c>
    </row>
    <row r="899" spans="2:3" ht="14.5" customHeight="1" x14ac:dyDescent="0.35">
      <c r="B899" s="2" t="s">
        <v>1008</v>
      </c>
      <c r="C899" s="3" t="s">
        <v>1783</v>
      </c>
    </row>
    <row r="900" spans="2:3" ht="14.5" customHeight="1" x14ac:dyDescent="0.35">
      <c r="B900" s="2" t="s">
        <v>1009</v>
      </c>
      <c r="C900" s="3" t="s">
        <v>1783</v>
      </c>
    </row>
    <row r="901" spans="2:3" ht="14.5" customHeight="1" x14ac:dyDescent="0.35">
      <c r="B901" s="2" t="s">
        <v>1010</v>
      </c>
      <c r="C901" s="3" t="s">
        <v>1783</v>
      </c>
    </row>
    <row r="902" spans="2:3" ht="14.5" customHeight="1" x14ac:dyDescent="0.35">
      <c r="B902" s="2" t="s">
        <v>1011</v>
      </c>
      <c r="C902" s="3" t="s">
        <v>1783</v>
      </c>
    </row>
    <row r="903" spans="2:3" ht="14.5" customHeight="1" x14ac:dyDescent="0.35">
      <c r="B903" s="2" t="s">
        <v>1012</v>
      </c>
      <c r="C903" s="3" t="s">
        <v>1783</v>
      </c>
    </row>
    <row r="904" spans="2:3" ht="14.5" customHeight="1" x14ac:dyDescent="0.35">
      <c r="B904" s="2" t="s">
        <v>1013</v>
      </c>
      <c r="C904" s="3" t="s">
        <v>1783</v>
      </c>
    </row>
    <row r="905" spans="2:3" ht="14.5" customHeight="1" x14ac:dyDescent="0.35">
      <c r="B905" s="2" t="s">
        <v>1014</v>
      </c>
      <c r="C905" s="3" t="s">
        <v>1783</v>
      </c>
    </row>
    <row r="906" spans="2:3" ht="14.5" customHeight="1" x14ac:dyDescent="0.35">
      <c r="B906" s="2" t="s">
        <v>1015</v>
      </c>
      <c r="C906" s="3" t="s">
        <v>1783</v>
      </c>
    </row>
    <row r="907" spans="2:3" ht="14.5" customHeight="1" x14ac:dyDescent="0.35">
      <c r="B907" s="2" t="s">
        <v>1016</v>
      </c>
      <c r="C907" s="3" t="s">
        <v>1783</v>
      </c>
    </row>
    <row r="908" spans="2:3" ht="14.5" customHeight="1" x14ac:dyDescent="0.35">
      <c r="B908" s="2" t="s">
        <v>1017</v>
      </c>
      <c r="C908" s="3" t="s">
        <v>1783</v>
      </c>
    </row>
    <row r="909" spans="2:3" ht="14.5" customHeight="1" x14ac:dyDescent="0.35">
      <c r="B909" s="2" t="s">
        <v>1018</v>
      </c>
      <c r="C909" s="3" t="s">
        <v>1783</v>
      </c>
    </row>
    <row r="910" spans="2:3" ht="14.5" customHeight="1" x14ac:dyDescent="0.35">
      <c r="B910" s="2" t="s">
        <v>1019</v>
      </c>
      <c r="C910" s="3" t="s">
        <v>1783</v>
      </c>
    </row>
    <row r="911" spans="2:3" ht="14.5" customHeight="1" x14ac:dyDescent="0.35">
      <c r="B911" s="2" t="s">
        <v>1020</v>
      </c>
      <c r="C911" s="3" t="s">
        <v>1783</v>
      </c>
    </row>
    <row r="912" spans="2:3" ht="14.5" customHeight="1" x14ac:dyDescent="0.35">
      <c r="B912" s="2" t="s">
        <v>1021</v>
      </c>
      <c r="C912" s="3" t="s">
        <v>1783</v>
      </c>
    </row>
    <row r="913" spans="2:3" ht="14.5" customHeight="1" x14ac:dyDescent="0.35">
      <c r="B913" s="2" t="s">
        <v>1022</v>
      </c>
      <c r="C913" s="3" t="s">
        <v>1783</v>
      </c>
    </row>
    <row r="914" spans="2:3" ht="14.5" customHeight="1" x14ac:dyDescent="0.35">
      <c r="B914" s="2" t="s">
        <v>1023</v>
      </c>
      <c r="C914" s="3" t="s">
        <v>1783</v>
      </c>
    </row>
    <row r="915" spans="2:3" ht="14.5" customHeight="1" x14ac:dyDescent="0.35">
      <c r="B915" s="2" t="s">
        <v>1024</v>
      </c>
      <c r="C915" s="3" t="s">
        <v>1783</v>
      </c>
    </row>
    <row r="916" spans="2:3" ht="14.5" customHeight="1" x14ac:dyDescent="0.35">
      <c r="B916" s="2" t="s">
        <v>1025</v>
      </c>
      <c r="C916" s="3" t="s">
        <v>1783</v>
      </c>
    </row>
    <row r="917" spans="2:3" ht="14.5" customHeight="1" x14ac:dyDescent="0.35">
      <c r="B917" s="2" t="s">
        <v>1026</v>
      </c>
      <c r="C917" s="3" t="s">
        <v>1783</v>
      </c>
    </row>
    <row r="918" spans="2:3" ht="14.5" customHeight="1" x14ac:dyDescent="0.35">
      <c r="B918" s="2" t="s">
        <v>1027</v>
      </c>
      <c r="C918" s="3" t="s">
        <v>1783</v>
      </c>
    </row>
    <row r="919" spans="2:3" ht="14.5" customHeight="1" x14ac:dyDescent="0.35">
      <c r="B919" s="2" t="s">
        <v>1028</v>
      </c>
      <c r="C919" s="3" t="s">
        <v>1783</v>
      </c>
    </row>
    <row r="920" spans="2:3" ht="14.5" customHeight="1" x14ac:dyDescent="0.35">
      <c r="B920" s="2" t="s">
        <v>1029</v>
      </c>
      <c r="C920" s="3" t="s">
        <v>1783</v>
      </c>
    </row>
    <row r="921" spans="2:3" ht="14.5" customHeight="1" x14ac:dyDescent="0.35">
      <c r="B921" s="2" t="s">
        <v>1030</v>
      </c>
      <c r="C921" s="3" t="s">
        <v>1783</v>
      </c>
    </row>
    <row r="922" spans="2:3" ht="14.5" customHeight="1" x14ac:dyDescent="0.35">
      <c r="B922" s="2" t="s">
        <v>1031</v>
      </c>
      <c r="C922" s="3" t="s">
        <v>1783</v>
      </c>
    </row>
    <row r="923" spans="2:3" ht="14.5" customHeight="1" x14ac:dyDescent="0.35">
      <c r="B923" s="2" t="s">
        <v>1032</v>
      </c>
      <c r="C923" s="3" t="s">
        <v>1783</v>
      </c>
    </row>
    <row r="924" spans="2:3" ht="14.5" customHeight="1" x14ac:dyDescent="0.35">
      <c r="B924" s="2" t="s">
        <v>1033</v>
      </c>
      <c r="C924" s="3" t="s">
        <v>1783</v>
      </c>
    </row>
    <row r="925" spans="2:3" ht="14.5" customHeight="1" x14ac:dyDescent="0.35">
      <c r="B925" s="2" t="s">
        <v>1034</v>
      </c>
      <c r="C925" s="3" t="s">
        <v>1783</v>
      </c>
    </row>
    <row r="926" spans="2:3" ht="14.5" customHeight="1" x14ac:dyDescent="0.35">
      <c r="B926" s="2" t="s">
        <v>1035</v>
      </c>
      <c r="C926" s="3" t="s">
        <v>1783</v>
      </c>
    </row>
    <row r="927" spans="2:3" ht="14.5" customHeight="1" x14ac:dyDescent="0.35">
      <c r="B927" s="2" t="s">
        <v>1036</v>
      </c>
      <c r="C927" s="3" t="s">
        <v>1783</v>
      </c>
    </row>
    <row r="928" spans="2:3" ht="14.5" customHeight="1" x14ac:dyDescent="0.35">
      <c r="B928" s="2" t="s">
        <v>1037</v>
      </c>
      <c r="C928" s="3" t="s">
        <v>1783</v>
      </c>
    </row>
    <row r="929" spans="2:3" ht="14.5" customHeight="1" x14ac:dyDescent="0.35">
      <c r="B929" s="2" t="s">
        <v>1038</v>
      </c>
      <c r="C929" s="3" t="s">
        <v>1783</v>
      </c>
    </row>
    <row r="930" spans="2:3" ht="14.5" customHeight="1" x14ac:dyDescent="0.35">
      <c r="B930" s="2" t="s">
        <v>1039</v>
      </c>
      <c r="C930" s="3" t="s">
        <v>1783</v>
      </c>
    </row>
    <row r="931" spans="2:3" ht="14.5" customHeight="1" x14ac:dyDescent="0.35">
      <c r="B931" s="2" t="s">
        <v>1040</v>
      </c>
      <c r="C931" s="3" t="s">
        <v>1783</v>
      </c>
    </row>
    <row r="932" spans="2:3" ht="14.5" customHeight="1" x14ac:dyDescent="0.35">
      <c r="B932" s="2" t="s">
        <v>1041</v>
      </c>
      <c r="C932" s="3" t="s">
        <v>1783</v>
      </c>
    </row>
    <row r="933" spans="2:3" ht="14.5" customHeight="1" x14ac:dyDescent="0.35">
      <c r="B933" s="2" t="s">
        <v>1042</v>
      </c>
      <c r="C933" s="3" t="s">
        <v>1783</v>
      </c>
    </row>
    <row r="934" spans="2:3" ht="14.5" customHeight="1" x14ac:dyDescent="0.35">
      <c r="B934" s="2" t="s">
        <v>1043</v>
      </c>
      <c r="C934" s="3" t="s">
        <v>1783</v>
      </c>
    </row>
    <row r="935" spans="2:3" ht="14.5" customHeight="1" x14ac:dyDescent="0.35">
      <c r="B935" s="2" t="s">
        <v>1044</v>
      </c>
      <c r="C935" s="3" t="s">
        <v>1783</v>
      </c>
    </row>
    <row r="936" spans="2:3" ht="14.5" customHeight="1" x14ac:dyDescent="0.35">
      <c r="B936" s="2" t="s">
        <v>1045</v>
      </c>
      <c r="C936" s="3" t="s">
        <v>1783</v>
      </c>
    </row>
    <row r="937" spans="2:3" ht="14.5" customHeight="1" x14ac:dyDescent="0.35">
      <c r="B937" s="2" t="s">
        <v>1046</v>
      </c>
      <c r="C937" s="3" t="s">
        <v>1783</v>
      </c>
    </row>
    <row r="938" spans="2:3" ht="14.5" customHeight="1" x14ac:dyDescent="0.35">
      <c r="B938" s="2" t="s">
        <v>1047</v>
      </c>
      <c r="C938" s="3" t="s">
        <v>1783</v>
      </c>
    </row>
    <row r="939" spans="2:3" ht="14.5" customHeight="1" x14ac:dyDescent="0.35">
      <c r="B939" s="2" t="s">
        <v>1048</v>
      </c>
      <c r="C939" s="3" t="s">
        <v>1783</v>
      </c>
    </row>
    <row r="940" spans="2:3" ht="14.5" customHeight="1" x14ac:dyDescent="0.35">
      <c r="B940" s="2" t="s">
        <v>1049</v>
      </c>
      <c r="C940" s="3" t="s">
        <v>1783</v>
      </c>
    </row>
    <row r="941" spans="2:3" ht="14.5" customHeight="1" x14ac:dyDescent="0.35">
      <c r="B941" s="2" t="s">
        <v>1050</v>
      </c>
      <c r="C941" s="3" t="s">
        <v>1783</v>
      </c>
    </row>
    <row r="942" spans="2:3" ht="14.5" customHeight="1" x14ac:dyDescent="0.35">
      <c r="B942" s="2" t="s">
        <v>1051</v>
      </c>
      <c r="C942" s="3" t="s">
        <v>1783</v>
      </c>
    </row>
    <row r="943" spans="2:3" ht="14.5" customHeight="1" x14ac:dyDescent="0.35">
      <c r="B943" s="2" t="s">
        <v>1052</v>
      </c>
      <c r="C943" s="3" t="s">
        <v>1783</v>
      </c>
    </row>
    <row r="944" spans="2:3" ht="14.5" customHeight="1" x14ac:dyDescent="0.35">
      <c r="B944" s="2" t="s">
        <v>1053</v>
      </c>
      <c r="C944" s="3" t="s">
        <v>1783</v>
      </c>
    </row>
    <row r="945" spans="2:3" ht="14.5" customHeight="1" x14ac:dyDescent="0.35">
      <c r="B945" s="2" t="s">
        <v>1054</v>
      </c>
      <c r="C945" s="3" t="s">
        <v>1783</v>
      </c>
    </row>
    <row r="946" spans="2:3" ht="14.5" customHeight="1" x14ac:dyDescent="0.35">
      <c r="B946" s="2" t="s">
        <v>1055</v>
      </c>
      <c r="C946" s="3" t="s">
        <v>1783</v>
      </c>
    </row>
    <row r="947" spans="2:3" ht="14.5" customHeight="1" x14ac:dyDescent="0.35">
      <c r="B947" s="2" t="s">
        <v>1056</v>
      </c>
      <c r="C947" s="3" t="s">
        <v>1783</v>
      </c>
    </row>
    <row r="948" spans="2:3" ht="14.5" customHeight="1" x14ac:dyDescent="0.35">
      <c r="B948" s="2" t="s">
        <v>1057</v>
      </c>
      <c r="C948" s="3" t="s">
        <v>1783</v>
      </c>
    </row>
    <row r="949" spans="2:3" ht="14.5" customHeight="1" x14ac:dyDescent="0.35">
      <c r="B949" s="2" t="s">
        <v>1058</v>
      </c>
      <c r="C949" s="3" t="s">
        <v>1783</v>
      </c>
    </row>
    <row r="950" spans="2:3" ht="14.5" customHeight="1" x14ac:dyDescent="0.35">
      <c r="B950" s="2" t="s">
        <v>1059</v>
      </c>
      <c r="C950" s="3" t="s">
        <v>1783</v>
      </c>
    </row>
    <row r="951" spans="2:3" ht="14.5" customHeight="1" x14ac:dyDescent="0.35">
      <c r="B951" s="2" t="s">
        <v>1060</v>
      </c>
      <c r="C951" s="3" t="s">
        <v>1783</v>
      </c>
    </row>
    <row r="952" spans="2:3" ht="14.5" customHeight="1" x14ac:dyDescent="0.35">
      <c r="B952" s="2" t="s">
        <v>1061</v>
      </c>
      <c r="C952" s="3" t="s">
        <v>1783</v>
      </c>
    </row>
    <row r="953" spans="2:3" ht="14.5" customHeight="1" x14ac:dyDescent="0.35">
      <c r="B953" s="2" t="s">
        <v>1062</v>
      </c>
      <c r="C953" s="3" t="s">
        <v>1783</v>
      </c>
    </row>
    <row r="954" spans="2:3" ht="14.5" customHeight="1" x14ac:dyDescent="0.35">
      <c r="B954" s="2" t="s">
        <v>1063</v>
      </c>
      <c r="C954" s="3" t="s">
        <v>1783</v>
      </c>
    </row>
    <row r="955" spans="2:3" ht="14.5" customHeight="1" x14ac:dyDescent="0.35">
      <c r="B955" s="2" t="s">
        <v>1064</v>
      </c>
      <c r="C955" s="3" t="s">
        <v>1783</v>
      </c>
    </row>
    <row r="956" spans="2:3" ht="14.5" customHeight="1" x14ac:dyDescent="0.35">
      <c r="B956" s="2" t="s">
        <v>1065</v>
      </c>
      <c r="C956" s="3" t="s">
        <v>1783</v>
      </c>
    </row>
    <row r="957" spans="2:3" ht="14.5" customHeight="1" x14ac:dyDescent="0.35">
      <c r="B957" s="2" t="s">
        <v>1066</v>
      </c>
      <c r="C957" s="3" t="s">
        <v>1783</v>
      </c>
    </row>
    <row r="958" spans="2:3" ht="14.5" customHeight="1" x14ac:dyDescent="0.35">
      <c r="B958" s="2" t="s">
        <v>1067</v>
      </c>
      <c r="C958" s="3" t="s">
        <v>1783</v>
      </c>
    </row>
    <row r="959" spans="2:3" ht="14.5" customHeight="1" x14ac:dyDescent="0.35">
      <c r="B959" s="2" t="s">
        <v>1068</v>
      </c>
      <c r="C959" s="3" t="s">
        <v>1783</v>
      </c>
    </row>
    <row r="960" spans="2:3" ht="14.5" customHeight="1" x14ac:dyDescent="0.35">
      <c r="B960" s="2" t="s">
        <v>1069</v>
      </c>
      <c r="C960" s="3" t="s">
        <v>1783</v>
      </c>
    </row>
    <row r="961" spans="2:3" ht="14.5" customHeight="1" x14ac:dyDescent="0.35">
      <c r="B961" s="2" t="s">
        <v>1070</v>
      </c>
      <c r="C961" s="3" t="s">
        <v>1783</v>
      </c>
    </row>
    <row r="962" spans="2:3" ht="14.5" customHeight="1" x14ac:dyDescent="0.35">
      <c r="B962" s="2" t="s">
        <v>1071</v>
      </c>
      <c r="C962" s="3" t="s">
        <v>1783</v>
      </c>
    </row>
    <row r="963" spans="2:3" ht="14.5" customHeight="1" x14ac:dyDescent="0.35">
      <c r="B963" s="2" t="s">
        <v>1072</v>
      </c>
      <c r="C963" s="3" t="s">
        <v>1783</v>
      </c>
    </row>
    <row r="964" spans="2:3" ht="14.5" customHeight="1" x14ac:dyDescent="0.35">
      <c r="B964" s="2" t="s">
        <v>1073</v>
      </c>
      <c r="C964" s="3" t="s">
        <v>1783</v>
      </c>
    </row>
    <row r="965" spans="2:3" ht="14.5" customHeight="1" x14ac:dyDescent="0.35">
      <c r="B965" s="2" t="s">
        <v>1074</v>
      </c>
      <c r="C965" s="3" t="s">
        <v>1783</v>
      </c>
    </row>
    <row r="966" spans="2:3" ht="14.5" customHeight="1" x14ac:dyDescent="0.35">
      <c r="B966" s="2" t="s">
        <v>1075</v>
      </c>
      <c r="C966" s="3" t="s">
        <v>1783</v>
      </c>
    </row>
    <row r="967" spans="2:3" ht="14.5" customHeight="1" x14ac:dyDescent="0.35">
      <c r="B967" s="2" t="s">
        <v>1076</v>
      </c>
      <c r="C967" s="3" t="s">
        <v>1783</v>
      </c>
    </row>
    <row r="968" spans="2:3" ht="14.5" customHeight="1" x14ac:dyDescent="0.35">
      <c r="B968" s="2" t="s">
        <v>1077</v>
      </c>
      <c r="C968" s="3" t="s">
        <v>1783</v>
      </c>
    </row>
    <row r="969" spans="2:3" ht="14.5" customHeight="1" x14ac:dyDescent="0.35">
      <c r="B969" s="2" t="s">
        <v>1078</v>
      </c>
      <c r="C969" s="3" t="s">
        <v>1783</v>
      </c>
    </row>
    <row r="970" spans="2:3" ht="14.5" customHeight="1" x14ac:dyDescent="0.35">
      <c r="B970" s="2" t="s">
        <v>1079</v>
      </c>
      <c r="C970" s="3" t="s">
        <v>1783</v>
      </c>
    </row>
    <row r="971" spans="2:3" ht="14.5" customHeight="1" x14ac:dyDescent="0.35">
      <c r="B971" s="2" t="s">
        <v>1080</v>
      </c>
      <c r="C971" s="3" t="s">
        <v>1783</v>
      </c>
    </row>
    <row r="972" spans="2:3" ht="14.5" customHeight="1" x14ac:dyDescent="0.35">
      <c r="B972" s="2" t="s">
        <v>1081</v>
      </c>
      <c r="C972" s="3" t="s">
        <v>1783</v>
      </c>
    </row>
    <row r="973" spans="2:3" ht="14.5" customHeight="1" x14ac:dyDescent="0.35">
      <c r="B973" s="2" t="s">
        <v>1082</v>
      </c>
      <c r="C973" s="3" t="s">
        <v>1783</v>
      </c>
    </row>
    <row r="974" spans="2:3" ht="14.5" customHeight="1" x14ac:dyDescent="0.35">
      <c r="B974" s="2" t="s">
        <v>1083</v>
      </c>
      <c r="C974" s="3" t="s">
        <v>1783</v>
      </c>
    </row>
    <row r="975" spans="2:3" ht="14.5" customHeight="1" x14ac:dyDescent="0.35">
      <c r="B975" s="2" t="s">
        <v>1084</v>
      </c>
      <c r="C975" s="3" t="s">
        <v>1783</v>
      </c>
    </row>
    <row r="976" spans="2:3" ht="14.5" customHeight="1" x14ac:dyDescent="0.35">
      <c r="B976" s="2" t="s">
        <v>1085</v>
      </c>
      <c r="C976" s="3" t="s">
        <v>1783</v>
      </c>
    </row>
    <row r="977" spans="2:3" ht="14.5" customHeight="1" x14ac:dyDescent="0.35">
      <c r="B977" s="2" t="s">
        <v>1086</v>
      </c>
      <c r="C977" s="3" t="s">
        <v>1783</v>
      </c>
    </row>
    <row r="978" spans="2:3" ht="14.5" customHeight="1" x14ac:dyDescent="0.35">
      <c r="B978" s="2" t="s">
        <v>1087</v>
      </c>
      <c r="C978" s="3" t="s">
        <v>1783</v>
      </c>
    </row>
    <row r="979" spans="2:3" ht="14.5" customHeight="1" x14ac:dyDescent="0.35">
      <c r="B979" s="2" t="s">
        <v>1088</v>
      </c>
      <c r="C979" s="3" t="s">
        <v>1783</v>
      </c>
    </row>
    <row r="980" spans="2:3" ht="14.5" customHeight="1" x14ac:dyDescent="0.35">
      <c r="B980" s="2" t="s">
        <v>1089</v>
      </c>
      <c r="C980" s="3" t="s">
        <v>1783</v>
      </c>
    </row>
    <row r="981" spans="2:3" ht="14.5" customHeight="1" x14ac:dyDescent="0.35">
      <c r="B981" s="2" t="s">
        <v>1090</v>
      </c>
      <c r="C981" s="3" t="s">
        <v>1783</v>
      </c>
    </row>
    <row r="982" spans="2:3" ht="14.5" customHeight="1" x14ac:dyDescent="0.35">
      <c r="B982" s="2" t="s">
        <v>1091</v>
      </c>
      <c r="C982" s="3" t="s">
        <v>1783</v>
      </c>
    </row>
    <row r="983" spans="2:3" ht="14.5" customHeight="1" x14ac:dyDescent="0.35">
      <c r="B983" s="2" t="s">
        <v>1092</v>
      </c>
      <c r="C983" s="3" t="s">
        <v>1783</v>
      </c>
    </row>
    <row r="984" spans="2:3" ht="14.5" customHeight="1" x14ac:dyDescent="0.35">
      <c r="B984" s="2" t="s">
        <v>1093</v>
      </c>
      <c r="C984" s="3" t="s">
        <v>1783</v>
      </c>
    </row>
    <row r="985" spans="2:3" ht="14.5" customHeight="1" x14ac:dyDescent="0.35">
      <c r="B985" s="2" t="s">
        <v>1094</v>
      </c>
      <c r="C985" s="3" t="s">
        <v>1783</v>
      </c>
    </row>
    <row r="986" spans="2:3" ht="14.5" customHeight="1" x14ac:dyDescent="0.35">
      <c r="B986" s="2" t="s">
        <v>1095</v>
      </c>
      <c r="C986" s="3" t="s">
        <v>1783</v>
      </c>
    </row>
    <row r="987" spans="2:3" ht="14.5" customHeight="1" x14ac:dyDescent="0.35">
      <c r="B987" s="2" t="s">
        <v>1096</v>
      </c>
      <c r="C987" s="3" t="s">
        <v>1783</v>
      </c>
    </row>
    <row r="988" spans="2:3" ht="14.5" customHeight="1" x14ac:dyDescent="0.35">
      <c r="B988" s="2" t="s">
        <v>1097</v>
      </c>
      <c r="C988" s="3" t="s">
        <v>1783</v>
      </c>
    </row>
    <row r="989" spans="2:3" ht="14.5" customHeight="1" x14ac:dyDescent="0.35">
      <c r="B989" s="2" t="s">
        <v>1098</v>
      </c>
      <c r="C989" s="3" t="s">
        <v>1783</v>
      </c>
    </row>
    <row r="990" spans="2:3" ht="14.5" customHeight="1" x14ac:dyDescent="0.35">
      <c r="B990" s="2" t="s">
        <v>1099</v>
      </c>
      <c r="C990" s="3" t="s">
        <v>1783</v>
      </c>
    </row>
    <row r="991" spans="2:3" ht="14.5" customHeight="1" x14ac:dyDescent="0.35">
      <c r="B991" s="2" t="s">
        <v>1100</v>
      </c>
      <c r="C991" s="3" t="s">
        <v>1783</v>
      </c>
    </row>
    <row r="992" spans="2:3" ht="14.5" customHeight="1" x14ac:dyDescent="0.35">
      <c r="B992" s="2" t="s">
        <v>1101</v>
      </c>
      <c r="C992" s="3" t="s">
        <v>1783</v>
      </c>
    </row>
    <row r="993" spans="2:3" ht="14.5" customHeight="1" x14ac:dyDescent="0.35">
      <c r="B993" s="2" t="s">
        <v>1102</v>
      </c>
      <c r="C993" s="3" t="s">
        <v>1783</v>
      </c>
    </row>
    <row r="994" spans="2:3" ht="14.5" customHeight="1" x14ac:dyDescent="0.35">
      <c r="B994" s="2" t="s">
        <v>1103</v>
      </c>
      <c r="C994" s="3" t="s">
        <v>1783</v>
      </c>
    </row>
    <row r="995" spans="2:3" ht="14.5" customHeight="1" x14ac:dyDescent="0.35">
      <c r="B995" s="2" t="s">
        <v>1104</v>
      </c>
      <c r="C995" s="3" t="s">
        <v>1783</v>
      </c>
    </row>
    <row r="996" spans="2:3" ht="14.5" customHeight="1" x14ac:dyDescent="0.35">
      <c r="B996" s="2" t="s">
        <v>1105</v>
      </c>
      <c r="C996" s="3" t="s">
        <v>1783</v>
      </c>
    </row>
    <row r="997" spans="2:3" ht="14.5" customHeight="1" x14ac:dyDescent="0.35">
      <c r="B997" s="2" t="s">
        <v>1106</v>
      </c>
      <c r="C997" s="3" t="s">
        <v>1783</v>
      </c>
    </row>
    <row r="998" spans="2:3" ht="14.5" customHeight="1" x14ac:dyDescent="0.35">
      <c r="B998" s="2" t="s">
        <v>1107</v>
      </c>
      <c r="C998" s="3" t="s">
        <v>1783</v>
      </c>
    </row>
    <row r="999" spans="2:3" ht="14.5" customHeight="1" x14ac:dyDescent="0.35">
      <c r="B999" s="2" t="s">
        <v>1108</v>
      </c>
      <c r="C999" s="3" t="s">
        <v>1783</v>
      </c>
    </row>
    <row r="1000" spans="2:3" ht="14.5" customHeight="1" x14ac:dyDescent="0.35">
      <c r="B1000" s="2" t="s">
        <v>1109</v>
      </c>
      <c r="C1000" s="3" t="s">
        <v>1783</v>
      </c>
    </row>
    <row r="1001" spans="2:3" ht="14.5" customHeight="1" x14ac:dyDescent="0.35">
      <c r="B1001" s="2" t="s">
        <v>1110</v>
      </c>
      <c r="C1001" s="3" t="s">
        <v>1783</v>
      </c>
    </row>
    <row r="1002" spans="2:3" ht="14.5" customHeight="1" x14ac:dyDescent="0.35">
      <c r="B1002" s="2" t="s">
        <v>1111</v>
      </c>
      <c r="C1002" s="3" t="s">
        <v>1783</v>
      </c>
    </row>
    <row r="1003" spans="2:3" ht="14.5" customHeight="1" x14ac:dyDescent="0.35">
      <c r="B1003" s="2" t="s">
        <v>1112</v>
      </c>
      <c r="C1003" s="3" t="s">
        <v>1783</v>
      </c>
    </row>
    <row r="1004" spans="2:3" ht="14.5" customHeight="1" x14ac:dyDescent="0.35">
      <c r="B1004" s="2" t="s">
        <v>1113</v>
      </c>
      <c r="C1004" s="3" t="s">
        <v>1783</v>
      </c>
    </row>
    <row r="1005" spans="2:3" ht="14.5" customHeight="1" x14ac:dyDescent="0.35">
      <c r="B1005" s="2" t="s">
        <v>1114</v>
      </c>
      <c r="C1005" s="3" t="s">
        <v>1783</v>
      </c>
    </row>
    <row r="1006" spans="2:3" ht="14.5" customHeight="1" x14ac:dyDescent="0.35">
      <c r="B1006" s="2" t="s">
        <v>1115</v>
      </c>
      <c r="C1006" s="3" t="s">
        <v>1783</v>
      </c>
    </row>
    <row r="1007" spans="2:3" ht="14.5" customHeight="1" x14ac:dyDescent="0.35">
      <c r="B1007" s="2" t="s">
        <v>1116</v>
      </c>
      <c r="C1007" s="3" t="s">
        <v>1783</v>
      </c>
    </row>
    <row r="1008" spans="2:3" ht="14.5" customHeight="1" x14ac:dyDescent="0.35">
      <c r="B1008" s="2" t="s">
        <v>1117</v>
      </c>
      <c r="C1008" s="3" t="s">
        <v>1783</v>
      </c>
    </row>
    <row r="1009" spans="2:3" ht="14.5" customHeight="1" x14ac:dyDescent="0.35">
      <c r="B1009" s="2" t="s">
        <v>1118</v>
      </c>
      <c r="C1009" s="3" t="s">
        <v>1783</v>
      </c>
    </row>
    <row r="1010" spans="2:3" ht="14.5" customHeight="1" x14ac:dyDescent="0.35">
      <c r="B1010" s="2" t="s">
        <v>1119</v>
      </c>
      <c r="C1010" s="3" t="s">
        <v>1783</v>
      </c>
    </row>
    <row r="1011" spans="2:3" ht="14.5" customHeight="1" x14ac:dyDescent="0.35">
      <c r="B1011" s="2" t="s">
        <v>1120</v>
      </c>
      <c r="C1011" s="3" t="s">
        <v>1783</v>
      </c>
    </row>
    <row r="1012" spans="2:3" ht="14.5" customHeight="1" x14ac:dyDescent="0.35">
      <c r="B1012" s="2" t="s">
        <v>1121</v>
      </c>
      <c r="C1012" s="3" t="s">
        <v>1783</v>
      </c>
    </row>
    <row r="1013" spans="2:3" ht="14.5" customHeight="1" x14ac:dyDescent="0.35">
      <c r="B1013" s="2" t="s">
        <v>1122</v>
      </c>
      <c r="C1013" s="3" t="s">
        <v>1783</v>
      </c>
    </row>
    <row r="1014" spans="2:3" ht="14.5" customHeight="1" x14ac:dyDescent="0.35">
      <c r="B1014" s="2" t="s">
        <v>1123</v>
      </c>
      <c r="C1014" s="3" t="s">
        <v>1783</v>
      </c>
    </row>
    <row r="1015" spans="2:3" ht="14.5" customHeight="1" x14ac:dyDescent="0.35">
      <c r="B1015" s="2" t="s">
        <v>1124</v>
      </c>
      <c r="C1015" s="3" t="s">
        <v>1783</v>
      </c>
    </row>
    <row r="1016" spans="2:3" ht="14.5" customHeight="1" x14ac:dyDescent="0.35">
      <c r="B1016" s="2" t="s">
        <v>1125</v>
      </c>
      <c r="C1016" s="3" t="s">
        <v>1783</v>
      </c>
    </row>
    <row r="1017" spans="2:3" ht="14.5" customHeight="1" x14ac:dyDescent="0.35">
      <c r="B1017" s="2" t="s">
        <v>1126</v>
      </c>
      <c r="C1017" s="3" t="s">
        <v>1783</v>
      </c>
    </row>
    <row r="1018" spans="2:3" ht="14.5" customHeight="1" x14ac:dyDescent="0.35">
      <c r="B1018" s="2" t="s">
        <v>1127</v>
      </c>
      <c r="C1018" s="3" t="s">
        <v>1783</v>
      </c>
    </row>
    <row r="1019" spans="2:3" ht="14.5" customHeight="1" x14ac:dyDescent="0.35">
      <c r="B1019" s="2" t="s">
        <v>1128</v>
      </c>
      <c r="C1019" s="3" t="s">
        <v>1783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216EC-3BA0-493C-8625-D5DF8A82520E}">
  <sheetPr>
    <tabColor theme="5" tint="-0.249977111117893"/>
  </sheetPr>
  <dimension ref="B1:C74"/>
  <sheetViews>
    <sheetView zoomScale="145" zoomScaleNormal="145" workbookViewId="0">
      <selection activeCell="C43" sqref="C43"/>
    </sheetView>
  </sheetViews>
  <sheetFormatPr defaultRowHeight="14.5" x14ac:dyDescent="0.35"/>
  <cols>
    <col min="1" max="1" width="2.81640625" bestFit="1" customWidth="1"/>
    <col min="2" max="2" width="32.26953125" style="104" bestFit="1" customWidth="1"/>
    <col min="3" max="3" width="220.54296875" customWidth="1"/>
  </cols>
  <sheetData>
    <row r="1" spans="2:3" x14ac:dyDescent="0.35">
      <c r="B1" s="4" t="s">
        <v>2</v>
      </c>
      <c r="C1" s="4" t="s">
        <v>1877</v>
      </c>
    </row>
    <row r="2" spans="2:3" ht="72.5" x14ac:dyDescent="0.35">
      <c r="B2" s="105" t="s">
        <v>11</v>
      </c>
      <c r="C2" s="103" t="s">
        <v>12</v>
      </c>
    </row>
    <row r="3" spans="2:3" ht="72.5" x14ac:dyDescent="0.35">
      <c r="B3" s="105" t="s">
        <v>59</v>
      </c>
      <c r="C3" s="103" t="s">
        <v>60</v>
      </c>
    </row>
    <row r="4" spans="2:3" x14ac:dyDescent="0.35">
      <c r="B4" s="105" t="s">
        <v>9</v>
      </c>
      <c r="C4" s="103" t="s">
        <v>1863</v>
      </c>
    </row>
    <row r="5" spans="2:3" x14ac:dyDescent="0.35">
      <c r="B5" s="105" t="s">
        <v>50</v>
      </c>
      <c r="C5" s="103" t="s">
        <v>1852</v>
      </c>
    </row>
    <row r="6" spans="2:3" ht="58" x14ac:dyDescent="0.35">
      <c r="B6" s="105" t="s">
        <v>20</v>
      </c>
      <c r="C6" s="103" t="s">
        <v>21</v>
      </c>
    </row>
    <row r="7" spans="2:3" x14ac:dyDescent="0.35">
      <c r="B7" s="105" t="s">
        <v>6</v>
      </c>
      <c r="C7" s="103" t="s">
        <v>7</v>
      </c>
    </row>
    <row r="8" spans="2:3" x14ac:dyDescent="0.35">
      <c r="B8" s="105" t="s">
        <v>66</v>
      </c>
      <c r="C8" s="103" t="s">
        <v>1870</v>
      </c>
    </row>
    <row r="9" spans="2:3" x14ac:dyDescent="0.35">
      <c r="B9" s="105" t="s">
        <v>65</v>
      </c>
      <c r="C9" s="103" t="s">
        <v>1869</v>
      </c>
    </row>
    <row r="10" spans="2:3" x14ac:dyDescent="0.35">
      <c r="B10" s="105" t="s">
        <v>4</v>
      </c>
      <c r="C10" s="103" t="s">
        <v>5</v>
      </c>
    </row>
    <row r="11" spans="2:3" x14ac:dyDescent="0.35">
      <c r="B11" s="105" t="s">
        <v>107</v>
      </c>
      <c r="C11" s="103" t="s">
        <v>108</v>
      </c>
    </row>
    <row r="12" spans="2:3" ht="174" x14ac:dyDescent="0.35">
      <c r="B12" s="105" t="s">
        <v>22</v>
      </c>
      <c r="C12" s="103" t="s">
        <v>23</v>
      </c>
    </row>
    <row r="13" spans="2:3" x14ac:dyDescent="0.35">
      <c r="B13" s="105" t="s">
        <v>87</v>
      </c>
      <c r="C13" s="103" t="s">
        <v>1874</v>
      </c>
    </row>
    <row r="14" spans="2:3" x14ac:dyDescent="0.35">
      <c r="B14" s="105" t="s">
        <v>98</v>
      </c>
      <c r="C14" s="103" t="s">
        <v>99</v>
      </c>
    </row>
    <row r="15" spans="2:3" x14ac:dyDescent="0.35">
      <c r="B15" s="105" t="s">
        <v>94</v>
      </c>
      <c r="C15" s="103" t="s">
        <v>95</v>
      </c>
    </row>
    <row r="16" spans="2:3" ht="217.5" x14ac:dyDescent="0.35">
      <c r="B16" s="105" t="s">
        <v>24</v>
      </c>
      <c r="C16" s="103" t="s">
        <v>25</v>
      </c>
    </row>
    <row r="17" spans="2:3" x14ac:dyDescent="0.35">
      <c r="B17" s="105" t="s">
        <v>64</v>
      </c>
      <c r="C17" s="103" t="s">
        <v>1871</v>
      </c>
    </row>
    <row r="18" spans="2:3" x14ac:dyDescent="0.35">
      <c r="B18" s="105" t="s">
        <v>90</v>
      </c>
      <c r="C18" s="103" t="s">
        <v>1848</v>
      </c>
    </row>
    <row r="19" spans="2:3" x14ac:dyDescent="0.35">
      <c r="B19" s="105" t="s">
        <v>15</v>
      </c>
      <c r="C19" s="103" t="s">
        <v>1842</v>
      </c>
    </row>
    <row r="20" spans="2:3" x14ac:dyDescent="0.35">
      <c r="B20" s="105" t="s">
        <v>45</v>
      </c>
      <c r="C20" s="103" t="s">
        <v>46</v>
      </c>
    </row>
    <row r="21" spans="2:3" ht="87" x14ac:dyDescent="0.35">
      <c r="B21" s="105" t="s">
        <v>92</v>
      </c>
      <c r="C21" s="103" t="s">
        <v>93</v>
      </c>
    </row>
    <row r="22" spans="2:3" x14ac:dyDescent="0.35">
      <c r="B22" s="105" t="s">
        <v>28</v>
      </c>
      <c r="C22" s="103" t="s">
        <v>29</v>
      </c>
    </row>
    <row r="23" spans="2:3" x14ac:dyDescent="0.35">
      <c r="B23" s="105" t="s">
        <v>32</v>
      </c>
      <c r="C23" s="103" t="s">
        <v>33</v>
      </c>
    </row>
    <row r="24" spans="2:3" ht="116" x14ac:dyDescent="0.35">
      <c r="B24" s="105" t="s">
        <v>96</v>
      </c>
      <c r="C24" s="103" t="s">
        <v>97</v>
      </c>
    </row>
    <row r="25" spans="2:3" ht="87" x14ac:dyDescent="0.35">
      <c r="B25" s="105" t="s">
        <v>26</v>
      </c>
      <c r="C25" s="103" t="s">
        <v>27</v>
      </c>
    </row>
    <row r="26" spans="2:3" ht="58" x14ac:dyDescent="0.35">
      <c r="B26" s="105" t="s">
        <v>30</v>
      </c>
      <c r="C26" s="103" t="s">
        <v>31</v>
      </c>
    </row>
    <row r="27" spans="2:3" x14ac:dyDescent="0.35">
      <c r="B27" s="105" t="s">
        <v>38</v>
      </c>
      <c r="C27" s="103" t="s">
        <v>1859</v>
      </c>
    </row>
    <row r="28" spans="2:3" x14ac:dyDescent="0.35">
      <c r="B28" s="105" t="s">
        <v>37</v>
      </c>
      <c r="C28" s="103" t="s">
        <v>1860</v>
      </c>
    </row>
    <row r="29" spans="2:3" ht="145" x14ac:dyDescent="0.35">
      <c r="B29" s="105" t="s">
        <v>34</v>
      </c>
      <c r="C29" s="103" t="s">
        <v>35</v>
      </c>
    </row>
    <row r="30" spans="2:3" x14ac:dyDescent="0.35">
      <c r="B30" s="105" t="s">
        <v>36</v>
      </c>
      <c r="C30" s="103" t="s">
        <v>1861</v>
      </c>
    </row>
    <row r="31" spans="2:3" x14ac:dyDescent="0.35">
      <c r="B31" s="105" t="s">
        <v>101</v>
      </c>
      <c r="C31" s="103" t="s">
        <v>102</v>
      </c>
    </row>
    <row r="32" spans="2:3" ht="58" x14ac:dyDescent="0.35">
      <c r="B32" s="105" t="s">
        <v>39</v>
      </c>
      <c r="C32" s="103" t="s">
        <v>40</v>
      </c>
    </row>
    <row r="33" spans="2:3" ht="174" x14ac:dyDescent="0.35">
      <c r="B33" s="105" t="s">
        <v>8</v>
      </c>
      <c r="C33" s="103" t="s">
        <v>1862</v>
      </c>
    </row>
    <row r="34" spans="2:3" x14ac:dyDescent="0.35">
      <c r="B34" s="105" t="s">
        <v>47</v>
      </c>
      <c r="C34" s="103" t="s">
        <v>1878</v>
      </c>
    </row>
    <row r="35" spans="2:3" x14ac:dyDescent="0.35">
      <c r="B35" s="105" t="s">
        <v>14</v>
      </c>
      <c r="C35" s="103" t="s">
        <v>1843</v>
      </c>
    </row>
    <row r="36" spans="2:3" x14ac:dyDescent="0.35">
      <c r="B36" s="105" t="s">
        <v>91</v>
      </c>
      <c r="C36" s="103" t="s">
        <v>1865</v>
      </c>
    </row>
    <row r="37" spans="2:3" ht="87" x14ac:dyDescent="0.35">
      <c r="B37" s="105" t="s">
        <v>41</v>
      </c>
      <c r="C37" s="103" t="s">
        <v>42</v>
      </c>
    </row>
    <row r="38" spans="2:3" x14ac:dyDescent="0.35">
      <c r="B38" s="105" t="s">
        <v>61</v>
      </c>
      <c r="C38" s="103" t="s">
        <v>1854</v>
      </c>
    </row>
    <row r="39" spans="2:3" ht="72.5" x14ac:dyDescent="0.35">
      <c r="B39" s="105" t="s">
        <v>82</v>
      </c>
      <c r="C39" s="103" t="s">
        <v>81</v>
      </c>
    </row>
    <row r="40" spans="2:3" ht="72.5" x14ac:dyDescent="0.35">
      <c r="B40" s="105" t="s">
        <v>80</v>
      </c>
      <c r="C40" s="103" t="s">
        <v>81</v>
      </c>
    </row>
    <row r="41" spans="2:3" x14ac:dyDescent="0.35">
      <c r="B41" s="105" t="s">
        <v>16</v>
      </c>
      <c r="C41" s="103" t="s">
        <v>1844</v>
      </c>
    </row>
    <row r="42" spans="2:3" x14ac:dyDescent="0.35">
      <c r="B42" s="105" t="s">
        <v>17</v>
      </c>
      <c r="C42" s="103" t="s">
        <v>1845</v>
      </c>
    </row>
    <row r="43" spans="2:3" ht="275.5" x14ac:dyDescent="0.35">
      <c r="B43" s="105" t="s">
        <v>48</v>
      </c>
      <c r="C43" s="103" t="s">
        <v>49</v>
      </c>
    </row>
    <row r="44" spans="2:3" ht="116" x14ac:dyDescent="0.35">
      <c r="B44" s="105" t="s">
        <v>43</v>
      </c>
      <c r="C44" s="103" t="s">
        <v>44</v>
      </c>
    </row>
    <row r="45" spans="2:3" x14ac:dyDescent="0.35">
      <c r="B45" s="105" t="s">
        <v>76</v>
      </c>
      <c r="C45" s="103" t="s">
        <v>1866</v>
      </c>
    </row>
    <row r="46" spans="2:3" x14ac:dyDescent="0.35">
      <c r="B46" s="105" t="s">
        <v>75</v>
      </c>
      <c r="C46" s="103" t="s">
        <v>1867</v>
      </c>
    </row>
    <row r="47" spans="2:3" x14ac:dyDescent="0.35">
      <c r="B47" s="105" t="s">
        <v>100</v>
      </c>
      <c r="C47" s="103" t="s">
        <v>1849</v>
      </c>
    </row>
    <row r="48" spans="2:3" x14ac:dyDescent="0.35">
      <c r="B48" s="105" t="s">
        <v>51</v>
      </c>
      <c r="C48" s="103" t="s">
        <v>1855</v>
      </c>
    </row>
    <row r="49" spans="2:3" x14ac:dyDescent="0.35">
      <c r="B49" s="105" t="s">
        <v>85</v>
      </c>
      <c r="C49" s="103" t="s">
        <v>1868</v>
      </c>
    </row>
    <row r="50" spans="2:3" x14ac:dyDescent="0.35">
      <c r="B50" s="105" t="s">
        <v>54</v>
      </c>
      <c r="C50" s="103" t="s">
        <v>1856</v>
      </c>
    </row>
    <row r="51" spans="2:3" x14ac:dyDescent="0.35">
      <c r="B51" s="105" t="s">
        <v>104</v>
      </c>
      <c r="C51" s="103" t="s">
        <v>105</v>
      </c>
    </row>
    <row r="52" spans="2:3" x14ac:dyDescent="0.35">
      <c r="B52" s="105" t="s">
        <v>55</v>
      </c>
      <c r="C52" s="103" t="s">
        <v>56</v>
      </c>
    </row>
    <row r="53" spans="2:3" x14ac:dyDescent="0.35">
      <c r="B53" s="105" t="s">
        <v>106</v>
      </c>
      <c r="C53" s="103" t="s">
        <v>3</v>
      </c>
    </row>
    <row r="54" spans="2:3" x14ac:dyDescent="0.35">
      <c r="B54" s="105" t="s">
        <v>109</v>
      </c>
      <c r="C54" s="103" t="s">
        <v>63</v>
      </c>
    </row>
    <row r="55" spans="2:3" x14ac:dyDescent="0.35">
      <c r="B55" s="105" t="s">
        <v>62</v>
      </c>
      <c r="C55" s="103" t="s">
        <v>58</v>
      </c>
    </row>
    <row r="56" spans="2:3" x14ac:dyDescent="0.35">
      <c r="B56" s="105" t="s">
        <v>57</v>
      </c>
      <c r="C56" s="103" t="s">
        <v>1846</v>
      </c>
    </row>
    <row r="57" spans="2:3" x14ac:dyDescent="0.35">
      <c r="B57" s="105" t="s">
        <v>18</v>
      </c>
      <c r="C57" s="102" t="s">
        <v>1841</v>
      </c>
    </row>
    <row r="58" spans="2:3" x14ac:dyDescent="0.35">
      <c r="B58" s="105" t="s">
        <v>89</v>
      </c>
      <c r="C58" s="103" t="s">
        <v>1847</v>
      </c>
    </row>
    <row r="59" spans="2:3" x14ac:dyDescent="0.35">
      <c r="B59" s="105" t="s">
        <v>74</v>
      </c>
      <c r="C59" s="103" t="s">
        <v>1873</v>
      </c>
    </row>
    <row r="60" spans="2:3" x14ac:dyDescent="0.35">
      <c r="B60" s="105" t="s">
        <v>10</v>
      </c>
      <c r="C60" s="103" t="s">
        <v>1864</v>
      </c>
    </row>
    <row r="61" spans="2:3" ht="29" x14ac:dyDescent="0.35">
      <c r="B61" s="105" t="s">
        <v>52</v>
      </c>
      <c r="C61" s="103" t="s">
        <v>1857</v>
      </c>
    </row>
    <row r="62" spans="2:3" x14ac:dyDescent="0.35">
      <c r="B62" s="105" t="s">
        <v>19</v>
      </c>
      <c r="C62" s="103" t="s">
        <v>1850</v>
      </c>
    </row>
    <row r="63" spans="2:3" ht="58" x14ac:dyDescent="0.35">
      <c r="B63" s="105" t="s">
        <v>68</v>
      </c>
      <c r="C63" s="103" t="s">
        <v>69</v>
      </c>
    </row>
    <row r="64" spans="2:3" x14ac:dyDescent="0.35">
      <c r="B64" s="105" t="s">
        <v>70</v>
      </c>
      <c r="C64" s="103" t="s">
        <v>71</v>
      </c>
    </row>
    <row r="65" spans="2:3" x14ac:dyDescent="0.35">
      <c r="B65" s="105" t="s">
        <v>72</v>
      </c>
      <c r="C65" s="103" t="s">
        <v>73</v>
      </c>
    </row>
    <row r="66" spans="2:3" ht="58" x14ac:dyDescent="0.35">
      <c r="B66" s="105" t="s">
        <v>78</v>
      </c>
      <c r="C66" s="103" t="s">
        <v>79</v>
      </c>
    </row>
    <row r="67" spans="2:3" x14ac:dyDescent="0.35">
      <c r="B67" s="105" t="s">
        <v>53</v>
      </c>
      <c r="C67" s="103" t="s">
        <v>1853</v>
      </c>
    </row>
    <row r="68" spans="2:3" x14ac:dyDescent="0.35">
      <c r="B68" s="105" t="s">
        <v>103</v>
      </c>
      <c r="C68" s="103" t="s">
        <v>1875</v>
      </c>
    </row>
    <row r="69" spans="2:3" x14ac:dyDescent="0.35">
      <c r="B69" s="105" t="s">
        <v>88</v>
      </c>
      <c r="C69" s="103" t="s">
        <v>1858</v>
      </c>
    </row>
    <row r="70" spans="2:3" x14ac:dyDescent="0.35">
      <c r="B70" s="105" t="s">
        <v>13</v>
      </c>
      <c r="C70" s="103" t="s">
        <v>1851</v>
      </c>
    </row>
    <row r="71" spans="2:3" ht="29" x14ac:dyDescent="0.35">
      <c r="B71" s="105" t="s">
        <v>86</v>
      </c>
      <c r="C71" s="103" t="s">
        <v>1840</v>
      </c>
    </row>
    <row r="72" spans="2:3" x14ac:dyDescent="0.35">
      <c r="B72" s="105" t="s">
        <v>77</v>
      </c>
      <c r="C72" s="103" t="s">
        <v>1876</v>
      </c>
    </row>
    <row r="73" spans="2:3" ht="72.5" x14ac:dyDescent="0.35">
      <c r="B73" s="105" t="s">
        <v>83</v>
      </c>
      <c r="C73" s="103" t="s">
        <v>84</v>
      </c>
    </row>
    <row r="74" spans="2:3" x14ac:dyDescent="0.35">
      <c r="B74" s="105" t="s">
        <v>67</v>
      </c>
      <c r="C74" s="103" t="s">
        <v>1872</v>
      </c>
    </row>
  </sheetData>
  <hyperlinks>
    <hyperlink ref="C61" r:id="rId1" display="https://www.google.com/search?sca_esv=7f0bd94c4cf1a1fb&amp;sxsrf=AE3TifNyBsHIvgh7JQTXIGmBW0G2aElwtw%3A1753712033952&amp;q=critical+angle+of+attack&amp;sa=X&amp;ved=2ahUKEwj2ycm23t-OAxXzFmIAHcNiB4wQxccNegQIKBAB&amp;mstk=AUtExfCyZB8we0LvoY9nQXeYu6hWvQjtsyDwwN5bY6kjF8rBm8mP1gRl5lTuUCaDh0TZjbICS9VhjVnu87ZrUvtsDjOwrszu6sm0w1pOaNdaOMhqAMKp31OCxD2aGWBsMTHA2Zs_4wvjNBAihH9H53pZoiIF_FwMNRhVEfqzVutESsCFcaojVfI23-2Jqpve9h-uGTp633PZlsql-newSwHT-yNw44cah7q91-__y6W4-7LfQKxHwF93ba7zvg10DMg1P4p7GZoVkRYbAhEoBUmjb7Nm&amp;csui=3" xr:uid="{DA977436-3964-4770-9B75-F8E47BECE0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9B60-5EFF-4500-8189-4999F820B284}">
  <sheetPr>
    <tabColor theme="6" tint="0.39997558519241921"/>
  </sheetPr>
  <dimension ref="A1:BE24"/>
  <sheetViews>
    <sheetView zoomScale="85" zoomScaleNormal="85" workbookViewId="0">
      <pane xSplit="1" ySplit="2" topLeftCell="B3" activePane="bottomRight" state="frozen"/>
      <selection pane="topRight" activeCell="B1" sqref="B1"/>
      <selection pane="bottomLeft" activeCell="A3" sqref="A3"/>
      <selection pane="bottomRight" activeCell="N30" sqref="N30"/>
    </sheetView>
  </sheetViews>
  <sheetFormatPr defaultRowHeight="14.5" x14ac:dyDescent="0.35"/>
  <cols>
    <col min="1" max="1" width="8.7265625" style="40"/>
    <col min="2" max="6" width="12" style="40" customWidth="1"/>
    <col min="7" max="7" width="2.6328125" style="40" customWidth="1"/>
    <col min="8" max="8" width="9.90625" style="40" customWidth="1"/>
    <col min="9" max="9" width="4.1796875" style="40" customWidth="1"/>
    <col min="10" max="10" width="4.90625" style="40" customWidth="1"/>
    <col min="11" max="11" width="5" style="40" customWidth="1"/>
    <col min="12" max="12" width="7" style="40" customWidth="1"/>
    <col min="13" max="13" width="11.6328125" style="40" customWidth="1"/>
    <col min="14" max="14" width="15.453125" style="40" customWidth="1"/>
    <col min="15" max="15" width="11.6328125" style="40" customWidth="1"/>
    <col min="16" max="16" width="14.1796875" style="40" customWidth="1"/>
    <col min="17" max="17" width="19.54296875" style="40" customWidth="1"/>
    <col min="18" max="18" width="2.6328125" style="40" customWidth="1"/>
    <col min="19" max="19" width="3.08984375" style="40" customWidth="1"/>
    <col min="20" max="20" width="4.90625" style="40" customWidth="1"/>
    <col min="21" max="21" width="5" style="40" customWidth="1"/>
    <col min="22" max="22" width="8.7265625" style="40" customWidth="1"/>
    <col min="23" max="23" width="10.7265625" style="40" customWidth="1"/>
    <col min="24" max="24" width="12" style="40" customWidth="1"/>
    <col min="25" max="25" width="10.1796875" style="40" customWidth="1"/>
    <col min="26" max="26" width="2.6328125" style="40" customWidth="1"/>
    <col min="27" max="27" width="4.1796875" style="40" customWidth="1"/>
    <col min="28" max="28" width="4.90625" style="40" customWidth="1"/>
    <col min="29" max="29" width="5" style="40" customWidth="1"/>
    <col min="30" max="30" width="7" style="40" customWidth="1"/>
    <col min="31" max="31" width="10.90625" style="40" customWidth="1"/>
    <col min="32" max="32" width="14.1796875" style="40" customWidth="1"/>
    <col min="33" max="33" width="19.54296875" style="40" customWidth="1"/>
    <col min="34" max="34" width="2.6328125" style="40" customWidth="1"/>
    <col min="35" max="38" width="8.7265625" style="40"/>
    <col min="39" max="39" width="12.90625" style="40" customWidth="1"/>
    <col min="40" max="40" width="15.08984375" style="40" customWidth="1"/>
    <col min="41" max="41" width="19.54296875" style="40" customWidth="1"/>
    <col min="42" max="42" width="2.6328125" style="40" customWidth="1"/>
    <col min="43" max="43" width="8.08984375" style="6" customWidth="1"/>
    <col min="44" max="46" width="7" style="6" customWidth="1"/>
    <col min="47" max="47" width="12.90625" style="6" customWidth="1"/>
    <col min="48" max="48" width="9.08984375" style="6" customWidth="1"/>
    <col min="49" max="49" width="8.7265625" style="6"/>
    <col min="50" max="50" width="2.6328125" style="40" customWidth="1"/>
    <col min="51" max="51" width="11.81640625" style="40" customWidth="1"/>
    <col min="52" max="53" width="12.36328125" style="40" customWidth="1"/>
    <col min="54" max="54" width="2.6328125" style="40" customWidth="1"/>
    <col min="55" max="16384" width="8.7265625" style="40"/>
  </cols>
  <sheetData>
    <row r="1" spans="1:57" s="6" customFormat="1" x14ac:dyDescent="0.35">
      <c r="H1" s="97" t="s">
        <v>1709</v>
      </c>
      <c r="I1" s="97"/>
      <c r="J1" s="97"/>
      <c r="K1" s="97"/>
      <c r="L1" s="97"/>
      <c r="M1" s="97"/>
      <c r="N1" s="97"/>
      <c r="O1" s="97"/>
      <c r="P1" s="97"/>
      <c r="Q1" s="97"/>
      <c r="S1" s="98" t="s">
        <v>1710</v>
      </c>
      <c r="T1" s="98"/>
      <c r="U1" s="98"/>
      <c r="V1" s="98"/>
      <c r="W1" s="98"/>
      <c r="X1" s="98"/>
      <c r="Y1" s="98"/>
      <c r="AA1" s="99" t="s">
        <v>1711</v>
      </c>
      <c r="AB1" s="99"/>
      <c r="AC1" s="99"/>
      <c r="AD1" s="99"/>
      <c r="AE1" s="99"/>
      <c r="AF1" s="99"/>
      <c r="AG1" s="99"/>
      <c r="AI1" s="100" t="s">
        <v>1712</v>
      </c>
      <c r="AJ1" s="100"/>
      <c r="AK1" s="100"/>
      <c r="AL1" s="100"/>
      <c r="AM1" s="100"/>
      <c r="AN1" s="100"/>
      <c r="AO1" s="100"/>
      <c r="AQ1" s="96" t="s">
        <v>1713</v>
      </c>
      <c r="AR1" s="96"/>
      <c r="AS1" s="96"/>
      <c r="AT1" s="96"/>
      <c r="AU1" s="96"/>
      <c r="AV1" s="96"/>
      <c r="AW1" s="96"/>
      <c r="AY1" s="96" t="s">
        <v>1714</v>
      </c>
      <c r="AZ1" s="96"/>
      <c r="BA1" s="96"/>
      <c r="BC1" s="96" t="s">
        <v>1715</v>
      </c>
      <c r="BD1" s="96"/>
      <c r="BE1" s="96"/>
    </row>
    <row r="2" spans="1:57" s="6" customFormat="1" x14ac:dyDescent="0.35">
      <c r="B2" s="6" t="s">
        <v>1716</v>
      </c>
      <c r="C2" s="6" t="s">
        <v>1717</v>
      </c>
      <c r="D2" s="6" t="s">
        <v>1712</v>
      </c>
      <c r="E2" s="6" t="s">
        <v>1718</v>
      </c>
      <c r="F2" s="6" t="s">
        <v>1719</v>
      </c>
      <c r="H2" s="7" t="s">
        <v>1720</v>
      </c>
      <c r="I2" s="7" t="s">
        <v>1696</v>
      </c>
      <c r="J2" s="7" t="s">
        <v>1721</v>
      </c>
      <c r="K2" s="7" t="s">
        <v>1718</v>
      </c>
      <c r="L2" s="7" t="s">
        <v>1722</v>
      </c>
      <c r="M2" s="7" t="s">
        <v>1698</v>
      </c>
      <c r="N2" s="7" t="s">
        <v>1723</v>
      </c>
      <c r="O2" s="7" t="s">
        <v>1724</v>
      </c>
      <c r="P2" s="7" t="s">
        <v>1725</v>
      </c>
      <c r="Q2" s="7" t="s">
        <v>1726</v>
      </c>
      <c r="S2" s="8" t="s">
        <v>1696</v>
      </c>
      <c r="T2" s="8" t="s">
        <v>1721</v>
      </c>
      <c r="U2" s="8" t="s">
        <v>1718</v>
      </c>
      <c r="V2" s="8" t="s">
        <v>1722</v>
      </c>
      <c r="W2" s="8" t="s">
        <v>1698</v>
      </c>
      <c r="X2" s="8" t="s">
        <v>1723</v>
      </c>
      <c r="Y2" s="8" t="s">
        <v>1724</v>
      </c>
      <c r="AA2" s="9" t="s">
        <v>1696</v>
      </c>
      <c r="AB2" s="9" t="s">
        <v>1721</v>
      </c>
      <c r="AC2" s="9" t="s">
        <v>1718</v>
      </c>
      <c r="AD2" s="9" t="s">
        <v>1722</v>
      </c>
      <c r="AE2" s="9" t="s">
        <v>1698</v>
      </c>
      <c r="AF2" s="9" t="s">
        <v>1725</v>
      </c>
      <c r="AG2" s="9" t="s">
        <v>1726</v>
      </c>
      <c r="AI2" s="10" t="s">
        <v>1696</v>
      </c>
      <c r="AJ2" s="10" t="s">
        <v>1721</v>
      </c>
      <c r="AK2" s="10" t="s">
        <v>1718</v>
      </c>
      <c r="AL2" s="10" t="s">
        <v>1722</v>
      </c>
      <c r="AM2" s="10" t="s">
        <v>1698</v>
      </c>
      <c r="AN2" s="10" t="s">
        <v>1727</v>
      </c>
      <c r="AO2" s="10" t="s">
        <v>1726</v>
      </c>
      <c r="AQ2" s="6" t="s">
        <v>1696</v>
      </c>
      <c r="AR2" s="6" t="s">
        <v>1721</v>
      </c>
      <c r="AS2" s="6" t="s">
        <v>1718</v>
      </c>
      <c r="AT2" s="6" t="s">
        <v>1722</v>
      </c>
      <c r="AU2" s="6" t="s">
        <v>1698</v>
      </c>
      <c r="AV2" s="6" t="s">
        <v>1728</v>
      </c>
      <c r="AW2" s="6" t="s">
        <v>1729</v>
      </c>
      <c r="AY2" s="6" t="s">
        <v>1730</v>
      </c>
      <c r="AZ2" s="6" t="s">
        <v>1717</v>
      </c>
      <c r="BA2" s="6" t="s">
        <v>1709</v>
      </c>
      <c r="BC2" s="6" t="s">
        <v>1730</v>
      </c>
      <c r="BD2" s="6" t="s">
        <v>1717</v>
      </c>
      <c r="BE2" s="6" t="s">
        <v>1709</v>
      </c>
    </row>
    <row r="3" spans="1:57" s="6" customFormat="1" x14ac:dyDescent="0.35">
      <c r="A3" s="6">
        <v>2008</v>
      </c>
      <c r="B3" s="11">
        <f t="shared" ref="B3:B17" si="0">(M3+W3+AE3)</f>
        <v>22831705</v>
      </c>
      <c r="C3" s="11">
        <f t="shared" ref="C3:C17" si="1">W3+AE3</f>
        <v>3704939</v>
      </c>
      <c r="D3" s="11">
        <f t="shared" ref="D3:D17" si="2">AM3</f>
        <v>22805000</v>
      </c>
      <c r="E3" s="11">
        <f t="shared" ref="E3:E17" si="3">B3+D3</f>
        <v>45636705</v>
      </c>
      <c r="F3" s="11">
        <f t="shared" ref="F3:F17" si="4">C3+D3</f>
        <v>26509939</v>
      </c>
      <c r="H3" s="7">
        <v>4</v>
      </c>
      <c r="I3" s="7">
        <v>28</v>
      </c>
      <c r="J3" s="7">
        <v>2</v>
      </c>
      <c r="K3" s="7">
        <v>3</v>
      </c>
      <c r="L3" s="7">
        <v>1</v>
      </c>
      <c r="M3" s="12">
        <v>19126766</v>
      </c>
      <c r="N3" s="12">
        <v>8068288000</v>
      </c>
      <c r="O3" s="12">
        <v>10448133</v>
      </c>
      <c r="P3" s="13">
        <f t="shared" ref="P3:P18" si="5">I3/M3</f>
        <v>1.4639171096671545E-6</v>
      </c>
      <c r="Q3" s="13">
        <f t="shared" ref="Q3:Q18" si="6">IF(J3=0,0.000000001,J3/M3)</f>
        <v>1.0456550783336817E-7</v>
      </c>
      <c r="S3" s="8">
        <v>7</v>
      </c>
      <c r="T3" s="8">
        <v>0</v>
      </c>
      <c r="U3" s="8">
        <v>0</v>
      </c>
      <c r="V3" s="8">
        <v>0</v>
      </c>
      <c r="W3" s="14">
        <v>296939</v>
      </c>
      <c r="X3" s="14">
        <v>46758000</v>
      </c>
      <c r="Y3" s="14">
        <v>588955</v>
      </c>
      <c r="AA3" s="9">
        <v>58</v>
      </c>
      <c r="AB3" s="9">
        <v>20</v>
      </c>
      <c r="AC3" s="9">
        <v>69</v>
      </c>
      <c r="AD3" s="9">
        <v>69</v>
      </c>
      <c r="AE3" s="15">
        <v>3408000</v>
      </c>
      <c r="AF3" s="16">
        <f t="shared" ref="AF3:AF18" si="7">(S3+AA3)/C3</f>
        <v>1.7544148500150744E-5</v>
      </c>
      <c r="AG3" s="16">
        <f t="shared" ref="AG3:AG18" si="8">(T3+AB3)/C3</f>
        <v>5.3981995385079217E-6</v>
      </c>
      <c r="AH3" s="17"/>
      <c r="AI3" s="18">
        <v>1569</v>
      </c>
      <c r="AJ3" s="18">
        <v>277</v>
      </c>
      <c r="AK3" s="18">
        <v>496</v>
      </c>
      <c r="AL3" s="18">
        <v>487</v>
      </c>
      <c r="AM3" s="19">
        <v>22805000</v>
      </c>
      <c r="AN3" s="20">
        <f t="shared" ref="AN3:AN18" si="9">AI3/AM3</f>
        <v>6.8800701600526203E-5</v>
      </c>
      <c r="AO3" s="20">
        <f t="shared" ref="AO3:AO18" si="10">AJ3/AM3</f>
        <v>1.2146459109844333E-5</v>
      </c>
      <c r="AQ3" s="21">
        <f t="shared" ref="AQ3:AU17" si="11">I3+S3+AA3+AI3</f>
        <v>1662</v>
      </c>
      <c r="AR3" s="21">
        <f t="shared" si="11"/>
        <v>299</v>
      </c>
      <c r="AS3" s="21">
        <f t="shared" si="11"/>
        <v>568</v>
      </c>
      <c r="AT3" s="21">
        <f t="shared" si="11"/>
        <v>557</v>
      </c>
      <c r="AU3" s="21">
        <f t="shared" si="11"/>
        <v>45636705</v>
      </c>
      <c r="AV3" s="22">
        <f t="shared" ref="AV3:AV17" si="12">AQ3/AU3</f>
        <v>3.6418054283279216E-5</v>
      </c>
      <c r="AW3" s="22">
        <f t="shared" ref="AW3:AW17" si="13">AR3/AU3</f>
        <v>6.5517438211194256E-6</v>
      </c>
      <c r="AY3" s="22">
        <f t="shared" ref="AY3:AY17" si="14">AJ3/AM3</f>
        <v>1.2146459109844333E-5</v>
      </c>
      <c r="AZ3" s="22">
        <f t="shared" ref="AZ3:AZ17" si="15">(T3+AB3)/(W3+AE3)</f>
        <v>5.3981995385079217E-6</v>
      </c>
      <c r="BA3" s="6">
        <f t="shared" ref="BA3:BA17" si="16">IF(J3=0,0.000000001,J3/M3)</f>
        <v>1.0456550783336817E-7</v>
      </c>
      <c r="BC3" s="23">
        <f t="shared" ref="BC3:BE17" si="17">AY3*100000</f>
        <v>1.2146459109844332</v>
      </c>
      <c r="BD3" s="23">
        <f t="shared" si="17"/>
        <v>0.53981995385079218</v>
      </c>
      <c r="BE3" s="23">
        <f t="shared" si="17"/>
        <v>1.0456550783336818E-2</v>
      </c>
    </row>
    <row r="4" spans="1:57" s="6" customFormat="1" x14ac:dyDescent="0.35">
      <c r="A4" s="6">
        <v>2009</v>
      </c>
      <c r="B4" s="11">
        <f t="shared" si="0"/>
        <v>21000377</v>
      </c>
      <c r="C4" s="11">
        <f t="shared" si="1"/>
        <v>3373545</v>
      </c>
      <c r="D4" s="11">
        <f t="shared" si="2"/>
        <v>20862000</v>
      </c>
      <c r="E4" s="11">
        <f t="shared" si="3"/>
        <v>41862377</v>
      </c>
      <c r="F4" s="11">
        <f t="shared" si="4"/>
        <v>24235545</v>
      </c>
      <c r="H4" s="7">
        <v>2</v>
      </c>
      <c r="I4" s="7">
        <v>30</v>
      </c>
      <c r="J4" s="7">
        <v>2</v>
      </c>
      <c r="K4" s="7">
        <v>52</v>
      </c>
      <c r="L4" s="7">
        <v>51</v>
      </c>
      <c r="M4" s="12">
        <v>17626832</v>
      </c>
      <c r="N4" s="12">
        <v>7465598000</v>
      </c>
      <c r="O4" s="12">
        <v>9705056</v>
      </c>
      <c r="P4" s="13">
        <f t="shared" si="5"/>
        <v>1.7019507532607108E-6</v>
      </c>
      <c r="Q4" s="13">
        <f t="shared" si="6"/>
        <v>1.1346338355071405E-7</v>
      </c>
      <c r="S4" s="8">
        <v>2</v>
      </c>
      <c r="T4" s="8">
        <v>0</v>
      </c>
      <c r="U4" s="8">
        <v>0</v>
      </c>
      <c r="V4" s="8">
        <v>0</v>
      </c>
      <c r="W4" s="14">
        <v>309545</v>
      </c>
      <c r="X4" s="14">
        <v>45335000</v>
      </c>
      <c r="Y4" s="14">
        <v>589182</v>
      </c>
      <c r="AA4" s="9">
        <v>47</v>
      </c>
      <c r="AB4" s="9">
        <v>2</v>
      </c>
      <c r="AC4" s="9">
        <v>17</v>
      </c>
      <c r="AD4" s="9">
        <v>14</v>
      </c>
      <c r="AE4" s="15">
        <v>3064000</v>
      </c>
      <c r="AF4" s="16">
        <f t="shared" si="7"/>
        <v>1.452478031269777E-5</v>
      </c>
      <c r="AG4" s="16">
        <f t="shared" si="8"/>
        <v>5.9284817602848044E-7</v>
      </c>
      <c r="AH4" s="17"/>
      <c r="AI4" s="18">
        <v>1480</v>
      </c>
      <c r="AJ4" s="18">
        <v>275</v>
      </c>
      <c r="AK4" s="18">
        <v>479</v>
      </c>
      <c r="AL4" s="18">
        <v>470</v>
      </c>
      <c r="AM4" s="19">
        <v>20862000</v>
      </c>
      <c r="AN4" s="20">
        <f t="shared" si="9"/>
        <v>7.0942383280605888E-5</v>
      </c>
      <c r="AO4" s="20">
        <f t="shared" si="10"/>
        <v>1.3181861758220689E-5</v>
      </c>
      <c r="AQ4" s="21">
        <f t="shared" si="11"/>
        <v>1559</v>
      </c>
      <c r="AR4" s="21">
        <f t="shared" si="11"/>
        <v>279</v>
      </c>
      <c r="AS4" s="21">
        <f t="shared" si="11"/>
        <v>548</v>
      </c>
      <c r="AT4" s="21">
        <f t="shared" si="11"/>
        <v>535</v>
      </c>
      <c r="AU4" s="21">
        <f t="shared" si="11"/>
        <v>41862377</v>
      </c>
      <c r="AV4" s="22">
        <f t="shared" si="12"/>
        <v>3.7241076874349488E-5</v>
      </c>
      <c r="AW4" s="22">
        <f t="shared" si="13"/>
        <v>6.6646956048386834E-6</v>
      </c>
      <c r="AY4" s="22">
        <f t="shared" si="14"/>
        <v>1.3181861758220689E-5</v>
      </c>
      <c r="AZ4" s="22">
        <f t="shared" si="15"/>
        <v>5.9284817602848044E-7</v>
      </c>
      <c r="BA4" s="6">
        <f t="shared" si="16"/>
        <v>1.1346338355071405E-7</v>
      </c>
      <c r="BC4" s="23">
        <f t="shared" si="17"/>
        <v>1.318186175822069</v>
      </c>
      <c r="BD4" s="23">
        <f t="shared" si="17"/>
        <v>5.9284817602848046E-2</v>
      </c>
      <c r="BE4" s="23">
        <f t="shared" si="17"/>
        <v>1.1346338355071406E-2</v>
      </c>
    </row>
    <row r="5" spans="1:57" s="6" customFormat="1" x14ac:dyDescent="0.35">
      <c r="A5" s="6">
        <v>2010</v>
      </c>
      <c r="B5" s="11">
        <f t="shared" si="0"/>
        <v>21178634</v>
      </c>
      <c r="C5" s="11">
        <f t="shared" si="1"/>
        <v>3427648</v>
      </c>
      <c r="D5" s="11">
        <f t="shared" si="2"/>
        <v>21688000</v>
      </c>
      <c r="E5" s="11">
        <f t="shared" si="3"/>
        <v>42866634</v>
      </c>
      <c r="F5" s="11">
        <f t="shared" si="4"/>
        <v>25115648</v>
      </c>
      <c r="H5" s="7">
        <v>1</v>
      </c>
      <c r="I5" s="7">
        <v>29</v>
      </c>
      <c r="J5" s="7">
        <v>1</v>
      </c>
      <c r="K5" s="7">
        <v>2</v>
      </c>
      <c r="L5" s="7">
        <v>2</v>
      </c>
      <c r="M5" s="12">
        <v>17750986</v>
      </c>
      <c r="N5" s="12">
        <v>7598128000</v>
      </c>
      <c r="O5" s="12">
        <v>9633846</v>
      </c>
      <c r="P5" s="13">
        <f t="shared" si="5"/>
        <v>1.63371206534668E-6</v>
      </c>
      <c r="Q5" s="13">
        <f t="shared" si="6"/>
        <v>5.6334898805057927E-8</v>
      </c>
      <c r="S5" s="8">
        <v>6</v>
      </c>
      <c r="T5" s="8">
        <v>0</v>
      </c>
      <c r="U5" s="8">
        <v>0</v>
      </c>
      <c r="V5" s="8">
        <v>0</v>
      </c>
      <c r="W5" s="14">
        <v>314648</v>
      </c>
      <c r="X5" s="14">
        <v>48001000</v>
      </c>
      <c r="Y5" s="14">
        <v>605342</v>
      </c>
      <c r="AA5" s="9">
        <v>30</v>
      </c>
      <c r="AB5" s="9">
        <v>6</v>
      </c>
      <c r="AC5" s="9">
        <v>17</v>
      </c>
      <c r="AD5" s="9">
        <v>17</v>
      </c>
      <c r="AE5" s="15">
        <v>3113000</v>
      </c>
      <c r="AF5" s="16">
        <f t="shared" si="7"/>
        <v>1.0502828761879867E-5</v>
      </c>
      <c r="AG5" s="16">
        <f t="shared" si="8"/>
        <v>1.750471460313311E-6</v>
      </c>
      <c r="AH5" s="17"/>
      <c r="AI5" s="18">
        <v>1440</v>
      </c>
      <c r="AJ5" s="18">
        <v>270</v>
      </c>
      <c r="AK5" s="18">
        <v>457</v>
      </c>
      <c r="AL5" s="18">
        <v>454</v>
      </c>
      <c r="AM5" s="19">
        <v>21688000</v>
      </c>
      <c r="AN5" s="20">
        <f t="shared" si="9"/>
        <v>6.639616377720399E-5</v>
      </c>
      <c r="AO5" s="20">
        <f t="shared" si="10"/>
        <v>1.2449280708225746E-5</v>
      </c>
      <c r="AQ5" s="21">
        <f t="shared" si="11"/>
        <v>1505</v>
      </c>
      <c r="AR5" s="21">
        <f t="shared" si="11"/>
        <v>277</v>
      </c>
      <c r="AS5" s="21">
        <f t="shared" si="11"/>
        <v>476</v>
      </c>
      <c r="AT5" s="21">
        <f t="shared" si="11"/>
        <v>473</v>
      </c>
      <c r="AU5" s="21">
        <f t="shared" si="11"/>
        <v>42866634</v>
      </c>
      <c r="AV5" s="22">
        <f t="shared" si="12"/>
        <v>3.5108891451565801E-5</v>
      </c>
      <c r="AW5" s="22">
        <f t="shared" si="13"/>
        <v>6.4619022804543041E-6</v>
      </c>
      <c r="AY5" s="22">
        <f t="shared" si="14"/>
        <v>1.2449280708225746E-5</v>
      </c>
      <c r="AZ5" s="22">
        <f t="shared" si="15"/>
        <v>1.750471460313311E-6</v>
      </c>
      <c r="BA5" s="6">
        <f t="shared" si="16"/>
        <v>5.6334898805057927E-8</v>
      </c>
      <c r="BC5" s="23">
        <f t="shared" si="17"/>
        <v>1.2449280708225747</v>
      </c>
      <c r="BD5" s="23">
        <f t="shared" si="17"/>
        <v>0.17504714603133109</v>
      </c>
      <c r="BE5" s="23">
        <f t="shared" si="17"/>
        <v>5.6334898805057926E-3</v>
      </c>
    </row>
    <row r="6" spans="1:57" s="6" customFormat="1" x14ac:dyDescent="0.35">
      <c r="A6" s="6">
        <v>2011</v>
      </c>
      <c r="B6" s="11">
        <f t="shared" si="0"/>
        <v>21606097</v>
      </c>
      <c r="C6" s="11">
        <f t="shared" si="1"/>
        <v>3643132</v>
      </c>
      <c r="D6" s="11">
        <f t="shared" si="2"/>
        <v>21079500</v>
      </c>
      <c r="E6" s="11">
        <f t="shared" si="3"/>
        <v>42685597</v>
      </c>
      <c r="F6" s="11">
        <f t="shared" si="4"/>
        <v>24722632</v>
      </c>
      <c r="H6" s="7">
        <v>0</v>
      </c>
      <c r="I6" s="7">
        <v>31</v>
      </c>
      <c r="J6" s="7">
        <v>0</v>
      </c>
      <c r="K6" s="7">
        <v>0</v>
      </c>
      <c r="L6" s="7">
        <v>0</v>
      </c>
      <c r="M6" s="12">
        <v>17962965</v>
      </c>
      <c r="N6" s="12">
        <v>7713557000</v>
      </c>
      <c r="O6" s="12">
        <v>9583947</v>
      </c>
      <c r="P6" s="13">
        <f t="shared" si="5"/>
        <v>1.7257730001700721E-6</v>
      </c>
      <c r="Q6" s="13">
        <f t="shared" si="6"/>
        <v>1.0000000000000001E-9</v>
      </c>
      <c r="S6" s="8">
        <v>4</v>
      </c>
      <c r="T6" s="8">
        <v>0</v>
      </c>
      <c r="U6" s="8">
        <v>0</v>
      </c>
      <c r="V6" s="8">
        <v>0</v>
      </c>
      <c r="W6" s="14">
        <v>325632</v>
      </c>
      <c r="X6" s="14">
        <v>48728000</v>
      </c>
      <c r="Y6" s="14">
        <v>607898</v>
      </c>
      <c r="AA6" s="9">
        <v>50</v>
      </c>
      <c r="AB6" s="9">
        <v>16</v>
      </c>
      <c r="AC6" s="9">
        <v>41</v>
      </c>
      <c r="AD6" s="9">
        <v>41</v>
      </c>
      <c r="AE6" s="15">
        <v>3317500</v>
      </c>
      <c r="AF6" s="16">
        <f t="shared" si="7"/>
        <v>1.4822411046319486E-5</v>
      </c>
      <c r="AG6" s="16">
        <f t="shared" si="8"/>
        <v>4.3918254952057738E-6</v>
      </c>
      <c r="AH6" s="17"/>
      <c r="AI6" s="18">
        <v>1470</v>
      </c>
      <c r="AJ6" s="18">
        <v>266</v>
      </c>
      <c r="AK6" s="18">
        <v>448</v>
      </c>
      <c r="AL6" s="18">
        <v>437</v>
      </c>
      <c r="AM6" s="19">
        <v>21079500</v>
      </c>
      <c r="AN6" s="20">
        <f t="shared" si="9"/>
        <v>6.9735999430726542E-5</v>
      </c>
      <c r="AO6" s="20">
        <f t="shared" si="10"/>
        <v>1.2618895135083849E-5</v>
      </c>
      <c r="AQ6" s="21">
        <f t="shared" si="11"/>
        <v>1555</v>
      </c>
      <c r="AR6" s="21">
        <f t="shared" si="11"/>
        <v>282</v>
      </c>
      <c r="AS6" s="21">
        <f t="shared" si="11"/>
        <v>489</v>
      </c>
      <c r="AT6" s="21">
        <f t="shared" si="11"/>
        <v>478</v>
      </c>
      <c r="AU6" s="21">
        <f t="shared" si="11"/>
        <v>42685597</v>
      </c>
      <c r="AV6" s="22">
        <f t="shared" si="12"/>
        <v>3.642914962627792E-5</v>
      </c>
      <c r="AW6" s="22">
        <f t="shared" si="13"/>
        <v>6.6064438550549033E-6</v>
      </c>
      <c r="AY6" s="22">
        <f t="shared" si="14"/>
        <v>1.2618895135083849E-5</v>
      </c>
      <c r="AZ6" s="22">
        <f t="shared" si="15"/>
        <v>4.3918254952057738E-6</v>
      </c>
      <c r="BA6" s="6">
        <f t="shared" si="16"/>
        <v>1.0000000000000001E-9</v>
      </c>
      <c r="BC6" s="23">
        <f t="shared" si="17"/>
        <v>1.261889513508385</v>
      </c>
      <c r="BD6" s="23">
        <f t="shared" si="17"/>
        <v>0.43918254952057739</v>
      </c>
      <c r="BE6" s="23">
        <f t="shared" si="17"/>
        <v>1E-4</v>
      </c>
    </row>
    <row r="7" spans="1:57" s="6" customFormat="1" x14ac:dyDescent="0.35">
      <c r="A7" s="6">
        <v>2012</v>
      </c>
      <c r="B7" s="11">
        <f t="shared" si="0"/>
        <v>21566626</v>
      </c>
      <c r="C7" s="11">
        <f t="shared" si="1"/>
        <v>3844390</v>
      </c>
      <c r="D7" s="11">
        <f t="shared" si="2"/>
        <v>20880992.999999996</v>
      </c>
      <c r="E7" s="11">
        <f t="shared" si="3"/>
        <v>42447619</v>
      </c>
      <c r="F7" s="11">
        <f t="shared" si="4"/>
        <v>24725382.999999996</v>
      </c>
      <c r="H7" s="7">
        <v>0</v>
      </c>
      <c r="I7" s="7">
        <v>27</v>
      </c>
      <c r="J7" s="7">
        <v>0</v>
      </c>
      <c r="K7" s="7">
        <v>0</v>
      </c>
      <c r="L7" s="7">
        <v>0</v>
      </c>
      <c r="M7" s="12">
        <v>17722236</v>
      </c>
      <c r="N7" s="12">
        <v>7660072000</v>
      </c>
      <c r="O7" s="12">
        <v>9390678</v>
      </c>
      <c r="P7" s="13">
        <f t="shared" si="5"/>
        <v>1.5235097873654318E-6</v>
      </c>
      <c r="Q7" s="13">
        <f t="shared" si="6"/>
        <v>1.0000000000000001E-9</v>
      </c>
      <c r="S7" s="8">
        <v>4</v>
      </c>
      <c r="T7" s="8">
        <v>0</v>
      </c>
      <c r="U7" s="8">
        <v>0</v>
      </c>
      <c r="V7" s="8">
        <v>0</v>
      </c>
      <c r="W7" s="14">
        <v>322416</v>
      </c>
      <c r="X7" s="14">
        <v>50313000</v>
      </c>
      <c r="Y7" s="14">
        <v>602014</v>
      </c>
      <c r="AA7" s="9">
        <v>35</v>
      </c>
      <c r="AB7" s="9">
        <v>7</v>
      </c>
      <c r="AC7" s="9">
        <v>9</v>
      </c>
      <c r="AD7" s="9">
        <v>9</v>
      </c>
      <c r="AE7" s="24">
        <v>3521974</v>
      </c>
      <c r="AF7" s="16">
        <f t="shared" si="7"/>
        <v>1.0144652337562006E-5</v>
      </c>
      <c r="AG7" s="16">
        <f t="shared" si="8"/>
        <v>1.8208350349470267E-6</v>
      </c>
      <c r="AH7" s="17"/>
      <c r="AI7" s="18">
        <v>1471</v>
      </c>
      <c r="AJ7" s="18">
        <v>273</v>
      </c>
      <c r="AK7" s="18">
        <v>440</v>
      </c>
      <c r="AL7" s="18">
        <v>440</v>
      </c>
      <c r="AM7" s="18">
        <v>20880992.999999996</v>
      </c>
      <c r="AN7" s="20">
        <f t="shared" si="9"/>
        <v>7.0446841297250583E-5</v>
      </c>
      <c r="AO7" s="20">
        <f t="shared" si="10"/>
        <v>1.3074090872977163E-5</v>
      </c>
      <c r="AQ7" s="21">
        <f t="shared" si="11"/>
        <v>1537</v>
      </c>
      <c r="AR7" s="21">
        <f t="shared" si="11"/>
        <v>280</v>
      </c>
      <c r="AS7" s="21">
        <f t="shared" si="11"/>
        <v>449</v>
      </c>
      <c r="AT7" s="21">
        <f t="shared" si="11"/>
        <v>449</v>
      </c>
      <c r="AU7" s="21">
        <f t="shared" si="11"/>
        <v>42447619</v>
      </c>
      <c r="AV7" s="22">
        <f t="shared" si="12"/>
        <v>3.6209333673108964E-5</v>
      </c>
      <c r="AW7" s="22">
        <f t="shared" si="13"/>
        <v>6.596365275517574E-6</v>
      </c>
      <c r="AY7" s="22">
        <f t="shared" si="14"/>
        <v>1.3074090872977163E-5</v>
      </c>
      <c r="AZ7" s="22">
        <f t="shared" si="15"/>
        <v>1.8208350349470267E-6</v>
      </c>
      <c r="BA7" s="6">
        <f t="shared" si="16"/>
        <v>1.0000000000000001E-9</v>
      </c>
      <c r="BC7" s="23">
        <f t="shared" si="17"/>
        <v>1.3074090872977164</v>
      </c>
      <c r="BD7" s="23">
        <f t="shared" si="17"/>
        <v>0.18208350349470268</v>
      </c>
      <c r="BE7" s="23">
        <f t="shared" si="17"/>
        <v>1E-4</v>
      </c>
    </row>
    <row r="8" spans="1:57" s="6" customFormat="1" x14ac:dyDescent="0.35">
      <c r="A8" s="6">
        <v>2013</v>
      </c>
      <c r="B8" s="11">
        <f t="shared" si="0"/>
        <v>21489297</v>
      </c>
      <c r="C8" s="11">
        <f t="shared" si="1"/>
        <v>3709656</v>
      </c>
      <c r="D8" s="11">
        <f t="shared" si="2"/>
        <v>19492356</v>
      </c>
      <c r="E8" s="11">
        <f t="shared" si="3"/>
        <v>40981653</v>
      </c>
      <c r="F8" s="11">
        <f t="shared" si="4"/>
        <v>23202012</v>
      </c>
      <c r="H8" s="7">
        <v>2</v>
      </c>
      <c r="I8" s="7">
        <v>23</v>
      </c>
      <c r="J8" s="7">
        <v>2</v>
      </c>
      <c r="K8" s="7">
        <v>9</v>
      </c>
      <c r="L8" s="7">
        <v>9</v>
      </c>
      <c r="M8" s="12">
        <v>17779641</v>
      </c>
      <c r="N8" s="12">
        <v>7672511158</v>
      </c>
      <c r="O8" s="12">
        <v>9401896</v>
      </c>
      <c r="P8" s="13">
        <f t="shared" si="5"/>
        <v>1.2936144211235761E-6</v>
      </c>
      <c r="Q8" s="13">
        <f t="shared" si="6"/>
        <v>1.1248821053248488E-7</v>
      </c>
      <c r="S8" s="8">
        <v>8</v>
      </c>
      <c r="T8" s="8">
        <v>3</v>
      </c>
      <c r="U8" s="8">
        <v>6</v>
      </c>
      <c r="V8" s="8">
        <v>6</v>
      </c>
      <c r="W8" s="14">
        <v>325154</v>
      </c>
      <c r="X8" s="14">
        <v>52478833</v>
      </c>
      <c r="Y8" s="14">
        <v>577447</v>
      </c>
      <c r="AA8" s="9">
        <v>44</v>
      </c>
      <c r="AB8" s="9">
        <v>10</v>
      </c>
      <c r="AC8" s="9">
        <v>27</v>
      </c>
      <c r="AD8" s="9">
        <v>27</v>
      </c>
      <c r="AE8" s="24">
        <v>3384502</v>
      </c>
      <c r="AF8" s="16">
        <f t="shared" si="7"/>
        <v>1.4017472240013629E-5</v>
      </c>
      <c r="AG8" s="16">
        <f t="shared" si="8"/>
        <v>3.5043680600034072E-6</v>
      </c>
      <c r="AH8" s="17"/>
      <c r="AI8" s="18">
        <v>1222</v>
      </c>
      <c r="AJ8" s="18">
        <v>221</v>
      </c>
      <c r="AK8" s="18">
        <v>387</v>
      </c>
      <c r="AL8" s="18">
        <v>382</v>
      </c>
      <c r="AM8" s="18">
        <v>19492356</v>
      </c>
      <c r="AN8" s="20">
        <f t="shared" si="9"/>
        <v>6.2691241633386951E-5</v>
      </c>
      <c r="AO8" s="20">
        <f t="shared" si="10"/>
        <v>1.1337777742208279E-5</v>
      </c>
      <c r="AQ8" s="21">
        <f t="shared" si="11"/>
        <v>1297</v>
      </c>
      <c r="AR8" s="21">
        <f t="shared" si="11"/>
        <v>236</v>
      </c>
      <c r="AS8" s="21">
        <f t="shared" si="11"/>
        <v>429</v>
      </c>
      <c r="AT8" s="21">
        <f t="shared" si="11"/>
        <v>424</v>
      </c>
      <c r="AU8" s="21">
        <f t="shared" si="11"/>
        <v>40981653</v>
      </c>
      <c r="AV8" s="22">
        <f t="shared" si="12"/>
        <v>3.1648308573595115E-5</v>
      </c>
      <c r="AW8" s="22">
        <f t="shared" si="13"/>
        <v>5.7586744975855417E-6</v>
      </c>
      <c r="AY8" s="22">
        <f t="shared" si="14"/>
        <v>1.1337777742208279E-5</v>
      </c>
      <c r="AZ8" s="22">
        <f t="shared" si="15"/>
        <v>3.5043680600034072E-6</v>
      </c>
      <c r="BA8" s="6">
        <f t="shared" si="16"/>
        <v>1.1248821053248488E-7</v>
      </c>
      <c r="BC8" s="23">
        <f t="shared" si="17"/>
        <v>1.1337777742208279</v>
      </c>
      <c r="BD8" s="23">
        <f t="shared" si="17"/>
        <v>0.35043680600034072</v>
      </c>
      <c r="BE8" s="23">
        <f t="shared" si="17"/>
        <v>1.1248821053248488E-2</v>
      </c>
    </row>
    <row r="9" spans="1:57" s="6" customFormat="1" x14ac:dyDescent="0.35">
      <c r="A9" s="6">
        <v>2014</v>
      </c>
      <c r="B9" s="11">
        <f t="shared" si="0"/>
        <v>21731638</v>
      </c>
      <c r="C9" s="11">
        <f t="shared" si="1"/>
        <v>3988812</v>
      </c>
      <c r="D9" s="11">
        <f t="shared" si="2"/>
        <v>19617389</v>
      </c>
      <c r="E9" s="11">
        <f t="shared" si="3"/>
        <v>41349027</v>
      </c>
      <c r="F9" s="11">
        <f t="shared" si="4"/>
        <v>23606201</v>
      </c>
      <c r="H9" s="7">
        <v>0</v>
      </c>
      <c r="I9" s="7">
        <v>32</v>
      </c>
      <c r="J9" s="7">
        <v>0</v>
      </c>
      <c r="K9" s="7">
        <v>0</v>
      </c>
      <c r="L9" s="7">
        <v>0</v>
      </c>
      <c r="M9" s="12">
        <v>17742826</v>
      </c>
      <c r="N9" s="12">
        <v>7690949524</v>
      </c>
      <c r="O9" s="12">
        <v>9178736</v>
      </c>
      <c r="P9" s="13">
        <f t="shared" si="5"/>
        <v>1.8035458387519552E-6</v>
      </c>
      <c r="Q9" s="13">
        <f t="shared" si="6"/>
        <v>1.0000000000000001E-9</v>
      </c>
      <c r="S9" s="8">
        <v>3</v>
      </c>
      <c r="T9" s="8">
        <v>0</v>
      </c>
      <c r="U9" s="8">
        <v>0</v>
      </c>
      <c r="V9" s="8">
        <v>0</v>
      </c>
      <c r="W9" s="14">
        <v>335015</v>
      </c>
      <c r="X9" s="14">
        <v>48600093</v>
      </c>
      <c r="Y9" s="14">
        <v>624391</v>
      </c>
      <c r="AA9" s="9">
        <v>35</v>
      </c>
      <c r="AB9" s="9">
        <v>8</v>
      </c>
      <c r="AC9" s="9">
        <v>20</v>
      </c>
      <c r="AD9" s="9">
        <v>20</v>
      </c>
      <c r="AE9" s="24">
        <v>3653797</v>
      </c>
      <c r="AF9" s="16">
        <f t="shared" si="7"/>
        <v>9.5266460289429536E-6</v>
      </c>
      <c r="AG9" s="16">
        <f t="shared" si="8"/>
        <v>2.0056096903037796E-6</v>
      </c>
      <c r="AH9" s="17"/>
      <c r="AI9" s="18">
        <v>1224</v>
      </c>
      <c r="AJ9" s="10">
        <v>256</v>
      </c>
      <c r="AK9" s="10">
        <v>423</v>
      </c>
      <c r="AL9" s="10">
        <v>413</v>
      </c>
      <c r="AM9" s="18">
        <v>19617389</v>
      </c>
      <c r="AN9" s="20">
        <f t="shared" si="9"/>
        <v>6.2393624350314921E-5</v>
      </c>
      <c r="AO9" s="20">
        <f t="shared" si="10"/>
        <v>1.3049646922941682E-5</v>
      </c>
      <c r="AQ9" s="21">
        <f t="shared" si="11"/>
        <v>1294</v>
      </c>
      <c r="AR9" s="21">
        <f t="shared" si="11"/>
        <v>264</v>
      </c>
      <c r="AS9" s="21">
        <f t="shared" si="11"/>
        <v>443</v>
      </c>
      <c r="AT9" s="21">
        <f t="shared" si="11"/>
        <v>433</v>
      </c>
      <c r="AU9" s="21">
        <f t="shared" si="11"/>
        <v>41349027</v>
      </c>
      <c r="AV9" s="22">
        <f t="shared" si="12"/>
        <v>3.1294569519132818E-5</v>
      </c>
      <c r="AW9" s="22">
        <f t="shared" si="13"/>
        <v>6.3846726066855215E-6</v>
      </c>
      <c r="AY9" s="22">
        <f t="shared" si="14"/>
        <v>1.3049646922941682E-5</v>
      </c>
      <c r="AZ9" s="22">
        <f t="shared" si="15"/>
        <v>2.0056096903037796E-6</v>
      </c>
      <c r="BA9" s="6">
        <f t="shared" si="16"/>
        <v>1.0000000000000001E-9</v>
      </c>
      <c r="BC9" s="23">
        <f t="shared" si="17"/>
        <v>1.3049646922941682</v>
      </c>
      <c r="BD9" s="23">
        <f t="shared" si="17"/>
        <v>0.20056096903037796</v>
      </c>
      <c r="BE9" s="23">
        <f t="shared" si="17"/>
        <v>1E-4</v>
      </c>
    </row>
    <row r="10" spans="1:57" s="6" customFormat="1" x14ac:dyDescent="0.35">
      <c r="A10" s="6">
        <v>2015</v>
      </c>
      <c r="B10" s="11">
        <f t="shared" si="0"/>
        <v>21851646</v>
      </c>
      <c r="C10" s="11">
        <f t="shared" si="1"/>
        <v>3925866</v>
      </c>
      <c r="D10" s="11">
        <f t="shared" si="2"/>
        <v>20576072</v>
      </c>
      <c r="E10" s="11">
        <f t="shared" si="3"/>
        <v>42427718</v>
      </c>
      <c r="F10" s="11">
        <f t="shared" si="4"/>
        <v>24501938</v>
      </c>
      <c r="H10" s="7">
        <v>0</v>
      </c>
      <c r="I10" s="7">
        <v>29</v>
      </c>
      <c r="J10" s="7">
        <v>0</v>
      </c>
      <c r="K10" s="7">
        <v>0</v>
      </c>
      <c r="L10" s="7">
        <v>0</v>
      </c>
      <c r="M10" s="12">
        <v>17925780</v>
      </c>
      <c r="N10" s="12">
        <v>7822203105</v>
      </c>
      <c r="O10" s="12">
        <v>9107171</v>
      </c>
      <c r="P10" s="13">
        <f t="shared" si="5"/>
        <v>1.6177817645870918E-6</v>
      </c>
      <c r="Q10" s="13">
        <f t="shared" si="6"/>
        <v>1.0000000000000001E-9</v>
      </c>
      <c r="S10" s="8">
        <v>4</v>
      </c>
      <c r="T10" s="8">
        <v>1</v>
      </c>
      <c r="U10" s="8">
        <v>1</v>
      </c>
      <c r="V10" s="8">
        <v>1</v>
      </c>
      <c r="W10" s="14">
        <v>359866</v>
      </c>
      <c r="X10" s="14">
        <v>53808827</v>
      </c>
      <c r="Y10" s="14">
        <v>632309</v>
      </c>
      <c r="AA10" s="9">
        <v>39</v>
      </c>
      <c r="AB10" s="9">
        <v>7</v>
      </c>
      <c r="AC10" s="9">
        <v>27</v>
      </c>
      <c r="AD10" s="9">
        <v>27</v>
      </c>
      <c r="AE10" s="24">
        <v>3566000</v>
      </c>
      <c r="AF10" s="16">
        <f t="shared" si="7"/>
        <v>1.0952997376884489E-5</v>
      </c>
      <c r="AG10" s="16">
        <f t="shared" si="8"/>
        <v>2.0377669538389748E-6</v>
      </c>
      <c r="AH10" s="17"/>
      <c r="AI10" s="18">
        <v>1211</v>
      </c>
      <c r="AJ10" s="10">
        <v>230</v>
      </c>
      <c r="AK10" s="10">
        <v>378</v>
      </c>
      <c r="AL10" s="10">
        <v>375</v>
      </c>
      <c r="AM10" s="18">
        <v>20576072</v>
      </c>
      <c r="AN10" s="20">
        <f t="shared" si="9"/>
        <v>5.885477072591892E-5</v>
      </c>
      <c r="AO10" s="20">
        <f t="shared" si="10"/>
        <v>1.1178032425236458E-5</v>
      </c>
      <c r="AQ10" s="21">
        <f t="shared" si="11"/>
        <v>1283</v>
      </c>
      <c r="AR10" s="21">
        <f t="shared" si="11"/>
        <v>238</v>
      </c>
      <c r="AS10" s="21">
        <f t="shared" si="11"/>
        <v>406</v>
      </c>
      <c r="AT10" s="21">
        <f t="shared" si="11"/>
        <v>403</v>
      </c>
      <c r="AU10" s="21">
        <f t="shared" si="11"/>
        <v>42427718</v>
      </c>
      <c r="AV10" s="22">
        <f t="shared" si="12"/>
        <v>3.0239665494147009E-5</v>
      </c>
      <c r="AW10" s="22">
        <f t="shared" si="13"/>
        <v>5.6095404424060703E-6</v>
      </c>
      <c r="AY10" s="22">
        <f t="shared" si="14"/>
        <v>1.1178032425236458E-5</v>
      </c>
      <c r="AZ10" s="22">
        <f t="shared" si="15"/>
        <v>2.0377669538389748E-6</v>
      </c>
      <c r="BA10" s="6">
        <f t="shared" si="16"/>
        <v>1.0000000000000001E-9</v>
      </c>
      <c r="BC10" s="23">
        <f t="shared" si="17"/>
        <v>1.1178032425236459</v>
      </c>
      <c r="BD10" s="23">
        <f t="shared" si="17"/>
        <v>0.20377669538389748</v>
      </c>
      <c r="BE10" s="23">
        <f t="shared" si="17"/>
        <v>1E-4</v>
      </c>
    </row>
    <row r="11" spans="1:57" s="6" customFormat="1" x14ac:dyDescent="0.35">
      <c r="A11" s="6">
        <v>2016</v>
      </c>
      <c r="B11" s="11">
        <f t="shared" si="0"/>
        <v>22170428</v>
      </c>
      <c r="C11" s="11">
        <f t="shared" si="1"/>
        <v>3876371</v>
      </c>
      <c r="D11" s="11">
        <f t="shared" si="2"/>
        <v>21333747</v>
      </c>
      <c r="E11" s="11">
        <f t="shared" si="3"/>
        <v>43504175</v>
      </c>
      <c r="F11" s="11">
        <f t="shared" si="4"/>
        <v>25210118</v>
      </c>
      <c r="H11" s="7">
        <v>0</v>
      </c>
      <c r="I11" s="7">
        <v>31</v>
      </c>
      <c r="J11" s="7">
        <v>0</v>
      </c>
      <c r="K11" s="7">
        <v>0</v>
      </c>
      <c r="L11" s="7">
        <v>0</v>
      </c>
      <c r="M11" s="12">
        <v>18294057</v>
      </c>
      <c r="N11" s="12">
        <v>8016961206</v>
      </c>
      <c r="O11" s="12">
        <v>9242998</v>
      </c>
      <c r="P11" s="13">
        <f t="shared" si="5"/>
        <v>1.6945393796466252E-6</v>
      </c>
      <c r="Q11" s="13">
        <f t="shared" si="6"/>
        <v>1.0000000000000001E-9</v>
      </c>
      <c r="S11" s="8">
        <v>8</v>
      </c>
      <c r="T11" s="8">
        <v>2</v>
      </c>
      <c r="U11" s="8">
        <v>8</v>
      </c>
      <c r="V11" s="8">
        <v>6</v>
      </c>
      <c r="W11" s="14">
        <v>376854</v>
      </c>
      <c r="X11" s="14">
        <v>60231973</v>
      </c>
      <c r="Y11" s="14">
        <v>635787</v>
      </c>
      <c r="AA11" s="9">
        <v>30</v>
      </c>
      <c r="AB11" s="9">
        <v>7</v>
      </c>
      <c r="AC11" s="9">
        <v>19</v>
      </c>
      <c r="AD11" s="9">
        <v>19</v>
      </c>
      <c r="AE11" s="24">
        <v>3499517</v>
      </c>
      <c r="AF11" s="16">
        <f t="shared" si="7"/>
        <v>9.8029832541828418E-6</v>
      </c>
      <c r="AG11" s="16">
        <f t="shared" si="8"/>
        <v>2.3217591917801468E-6</v>
      </c>
      <c r="AH11" s="17"/>
      <c r="AI11" s="18">
        <v>1267</v>
      </c>
      <c r="AJ11" s="10">
        <v>213</v>
      </c>
      <c r="AK11" s="10">
        <v>386</v>
      </c>
      <c r="AL11" s="10">
        <v>379</v>
      </c>
      <c r="AM11" s="18">
        <v>21333747</v>
      </c>
      <c r="AN11" s="20">
        <f t="shared" si="9"/>
        <v>5.9389473400992333E-5</v>
      </c>
      <c r="AO11" s="20">
        <f t="shared" si="10"/>
        <v>9.9841814004825305E-6</v>
      </c>
      <c r="AQ11" s="21">
        <f t="shared" si="11"/>
        <v>1336</v>
      </c>
      <c r="AR11" s="21">
        <f t="shared" si="11"/>
        <v>222</v>
      </c>
      <c r="AS11" s="21">
        <f t="shared" si="11"/>
        <v>413</v>
      </c>
      <c r="AT11" s="21">
        <f t="shared" si="11"/>
        <v>404</v>
      </c>
      <c r="AU11" s="21">
        <f t="shared" si="11"/>
        <v>43504175</v>
      </c>
      <c r="AV11" s="22">
        <f t="shared" si="12"/>
        <v>3.0709696253290631E-5</v>
      </c>
      <c r="AW11" s="22">
        <f t="shared" si="13"/>
        <v>5.1029585091545812E-6</v>
      </c>
      <c r="AY11" s="22">
        <f t="shared" si="14"/>
        <v>9.9841814004825305E-6</v>
      </c>
      <c r="AZ11" s="22">
        <f t="shared" si="15"/>
        <v>2.3217591917801468E-6</v>
      </c>
      <c r="BA11" s="6">
        <f t="shared" si="16"/>
        <v>1.0000000000000001E-9</v>
      </c>
      <c r="BC11" s="23">
        <f t="shared" si="17"/>
        <v>0.99841814004825302</v>
      </c>
      <c r="BD11" s="23">
        <f t="shared" si="17"/>
        <v>0.23217591917801469</v>
      </c>
      <c r="BE11" s="23">
        <f t="shared" si="17"/>
        <v>1E-4</v>
      </c>
    </row>
    <row r="12" spans="1:57" s="6" customFormat="1" x14ac:dyDescent="0.35">
      <c r="A12" s="6">
        <v>2017</v>
      </c>
      <c r="B12" s="11">
        <f t="shared" si="0"/>
        <v>22482915</v>
      </c>
      <c r="C12" s="11">
        <f t="shared" si="1"/>
        <v>3901527</v>
      </c>
      <c r="D12" s="11">
        <f t="shared" si="2"/>
        <v>21702719</v>
      </c>
      <c r="E12" s="11">
        <f t="shared" si="3"/>
        <v>44185634</v>
      </c>
      <c r="F12" s="11">
        <f t="shared" si="4"/>
        <v>25604246</v>
      </c>
      <c r="H12" s="7">
        <v>0</v>
      </c>
      <c r="I12" s="7">
        <v>32</v>
      </c>
      <c r="J12" s="7">
        <v>0</v>
      </c>
      <c r="K12" s="7">
        <v>0</v>
      </c>
      <c r="L12" s="7">
        <v>0</v>
      </c>
      <c r="M12" s="12">
        <v>18581388</v>
      </c>
      <c r="N12" s="12">
        <v>8154971756</v>
      </c>
      <c r="O12" s="12">
        <v>9274238</v>
      </c>
      <c r="P12" s="13">
        <f t="shared" si="5"/>
        <v>1.7221533719655389E-6</v>
      </c>
      <c r="Q12" s="13">
        <f t="shared" si="6"/>
        <v>1.0000000000000001E-9</v>
      </c>
      <c r="S12" s="8">
        <v>6</v>
      </c>
      <c r="T12" s="8">
        <v>0</v>
      </c>
      <c r="U12" s="8">
        <v>0</v>
      </c>
      <c r="V12" s="8">
        <v>0</v>
      </c>
      <c r="W12" s="14">
        <v>392076</v>
      </c>
      <c r="X12" s="14">
        <v>68079942</v>
      </c>
      <c r="Y12" s="14">
        <v>624714</v>
      </c>
      <c r="AA12" s="9">
        <v>44</v>
      </c>
      <c r="AB12" s="9">
        <v>8</v>
      </c>
      <c r="AC12" s="9">
        <v>16</v>
      </c>
      <c r="AD12" s="9">
        <v>16</v>
      </c>
      <c r="AE12" s="24">
        <v>3509451</v>
      </c>
      <c r="AF12" s="16">
        <f t="shared" si="7"/>
        <v>1.2815495061292669E-5</v>
      </c>
      <c r="AG12" s="16">
        <f t="shared" si="8"/>
        <v>2.0504792098068268E-6</v>
      </c>
      <c r="AH12" s="17"/>
      <c r="AI12" s="18">
        <v>1233</v>
      </c>
      <c r="AJ12" s="10">
        <v>203</v>
      </c>
      <c r="AK12" s="10">
        <v>331</v>
      </c>
      <c r="AL12" s="10">
        <v>331</v>
      </c>
      <c r="AM12" s="18">
        <v>21702719</v>
      </c>
      <c r="AN12" s="20">
        <f t="shared" si="9"/>
        <v>5.6813157835200279E-5</v>
      </c>
      <c r="AO12" s="20">
        <f t="shared" si="10"/>
        <v>9.3536666995504117E-6</v>
      </c>
      <c r="AQ12" s="21">
        <f t="shared" si="11"/>
        <v>1315</v>
      </c>
      <c r="AR12" s="21">
        <f t="shared" si="11"/>
        <v>211</v>
      </c>
      <c r="AS12" s="21">
        <f t="shared" si="11"/>
        <v>347</v>
      </c>
      <c r="AT12" s="21">
        <f t="shared" si="11"/>
        <v>347</v>
      </c>
      <c r="AU12" s="21">
        <f t="shared" si="11"/>
        <v>44185634</v>
      </c>
      <c r="AV12" s="22">
        <f t="shared" si="12"/>
        <v>2.9760804156391646E-5</v>
      </c>
      <c r="AW12" s="22">
        <f t="shared" si="13"/>
        <v>4.7753077391624618E-6</v>
      </c>
      <c r="AY12" s="22">
        <f t="shared" si="14"/>
        <v>9.3536666995504117E-6</v>
      </c>
      <c r="AZ12" s="22">
        <f t="shared" si="15"/>
        <v>2.0504792098068268E-6</v>
      </c>
      <c r="BA12" s="6">
        <f t="shared" si="16"/>
        <v>1.0000000000000001E-9</v>
      </c>
      <c r="BC12" s="23">
        <f t="shared" si="17"/>
        <v>0.93536666995504114</v>
      </c>
      <c r="BD12" s="23">
        <f t="shared" si="17"/>
        <v>0.20504792098068267</v>
      </c>
      <c r="BE12" s="23">
        <f t="shared" si="17"/>
        <v>1E-4</v>
      </c>
    </row>
    <row r="13" spans="1:57" s="6" customFormat="1" x14ac:dyDescent="0.35">
      <c r="A13" s="6">
        <v>2018</v>
      </c>
      <c r="B13" s="11">
        <f t="shared" si="0"/>
        <v>23552339</v>
      </c>
      <c r="C13" s="11">
        <f t="shared" si="1"/>
        <v>4263885</v>
      </c>
      <c r="D13" s="11">
        <f t="shared" si="2"/>
        <v>21663367</v>
      </c>
      <c r="E13" s="11">
        <f t="shared" si="3"/>
        <v>45215706</v>
      </c>
      <c r="F13" s="11">
        <f t="shared" si="4"/>
        <v>25927252</v>
      </c>
      <c r="H13" s="7">
        <v>0</v>
      </c>
      <c r="I13" s="7">
        <v>30</v>
      </c>
      <c r="J13" s="7">
        <v>1</v>
      </c>
      <c r="K13" s="7">
        <v>1</v>
      </c>
      <c r="L13" s="7">
        <v>1</v>
      </c>
      <c r="M13" s="12">
        <v>19288454</v>
      </c>
      <c r="N13" s="12">
        <v>8473819499</v>
      </c>
      <c r="O13" s="12">
        <v>9526159</v>
      </c>
      <c r="P13" s="13">
        <f t="shared" si="5"/>
        <v>1.5553346058735449E-6</v>
      </c>
      <c r="Q13" s="13">
        <f t="shared" si="6"/>
        <v>5.1844486862451495E-8</v>
      </c>
      <c r="S13" s="8">
        <v>2</v>
      </c>
      <c r="T13" s="8">
        <v>0</v>
      </c>
      <c r="U13" s="8">
        <v>0</v>
      </c>
      <c r="V13" s="8">
        <v>0</v>
      </c>
      <c r="W13" s="14">
        <v>421319</v>
      </c>
      <c r="X13" s="14">
        <v>70816907</v>
      </c>
      <c r="Y13" s="14">
        <v>644583</v>
      </c>
      <c r="AA13" s="9">
        <v>41</v>
      </c>
      <c r="AB13" s="9">
        <v>6</v>
      </c>
      <c r="AC13" s="9">
        <v>12</v>
      </c>
      <c r="AD13" s="9">
        <v>12</v>
      </c>
      <c r="AE13" s="24">
        <v>3842566</v>
      </c>
      <c r="AF13" s="16">
        <f t="shared" si="7"/>
        <v>1.0084699751517689E-5</v>
      </c>
      <c r="AG13" s="16">
        <f t="shared" si="8"/>
        <v>1.4071674071885147E-6</v>
      </c>
      <c r="AH13" s="17"/>
      <c r="AI13" s="18">
        <v>1275</v>
      </c>
      <c r="AJ13" s="10">
        <v>225</v>
      </c>
      <c r="AK13" s="10">
        <v>381</v>
      </c>
      <c r="AL13" s="10">
        <v>378</v>
      </c>
      <c r="AM13" s="18">
        <v>21663367</v>
      </c>
      <c r="AN13" s="20">
        <f t="shared" si="9"/>
        <v>5.8855117027745504E-5</v>
      </c>
      <c r="AO13" s="20">
        <f t="shared" si="10"/>
        <v>1.0386197122543323E-5</v>
      </c>
      <c r="AQ13" s="21">
        <f t="shared" si="11"/>
        <v>1348</v>
      </c>
      <c r="AR13" s="21">
        <f t="shared" si="11"/>
        <v>232</v>
      </c>
      <c r="AS13" s="21">
        <f t="shared" si="11"/>
        <v>394</v>
      </c>
      <c r="AT13" s="21">
        <f t="shared" si="11"/>
        <v>391</v>
      </c>
      <c r="AU13" s="21">
        <f t="shared" si="11"/>
        <v>45215706</v>
      </c>
      <c r="AV13" s="22">
        <f t="shared" si="12"/>
        <v>2.9812649613388762E-5</v>
      </c>
      <c r="AW13" s="22">
        <f t="shared" si="13"/>
        <v>5.1309604675861963E-6</v>
      </c>
      <c r="AY13" s="22">
        <f t="shared" si="14"/>
        <v>1.0386197122543323E-5</v>
      </c>
      <c r="AZ13" s="22">
        <f t="shared" si="15"/>
        <v>1.4071674071885147E-6</v>
      </c>
      <c r="BA13" s="6">
        <f t="shared" si="16"/>
        <v>5.1844486862451495E-8</v>
      </c>
      <c r="BC13" s="23">
        <f t="shared" si="17"/>
        <v>1.0386197122543324</v>
      </c>
      <c r="BD13" s="23">
        <f t="shared" si="17"/>
        <v>0.14071674071885146</v>
      </c>
      <c r="BE13" s="23">
        <f t="shared" si="17"/>
        <v>5.1844486862451496E-3</v>
      </c>
    </row>
    <row r="14" spans="1:57" s="6" customFormat="1" x14ac:dyDescent="0.35">
      <c r="A14" s="6">
        <v>2019</v>
      </c>
      <c r="B14" s="11">
        <f t="shared" si="0"/>
        <v>23992205</v>
      </c>
      <c r="C14" s="11">
        <f t="shared" si="1"/>
        <v>4228198</v>
      </c>
      <c r="D14" s="11">
        <f t="shared" si="2"/>
        <v>21800689</v>
      </c>
      <c r="E14" s="11">
        <f t="shared" si="3"/>
        <v>45792894</v>
      </c>
      <c r="F14" s="11">
        <f t="shared" si="4"/>
        <v>26028887</v>
      </c>
      <c r="H14" s="7">
        <v>1</v>
      </c>
      <c r="I14" s="7">
        <v>40</v>
      </c>
      <c r="J14" s="7">
        <v>2</v>
      </c>
      <c r="K14" s="7">
        <v>4</v>
      </c>
      <c r="L14" s="7">
        <v>4</v>
      </c>
      <c r="M14" s="12">
        <v>19764007</v>
      </c>
      <c r="N14" s="12">
        <v>8687183695</v>
      </c>
      <c r="O14" s="12">
        <v>9751836</v>
      </c>
      <c r="P14" s="13">
        <f t="shared" si="5"/>
        <v>2.0238810884857508E-6</v>
      </c>
      <c r="Q14" s="13">
        <f t="shared" si="6"/>
        <v>1.0119405442428755E-7</v>
      </c>
      <c r="S14" s="8">
        <v>9</v>
      </c>
      <c r="T14" s="8">
        <v>1</v>
      </c>
      <c r="U14" s="8">
        <v>2</v>
      </c>
      <c r="V14" s="8">
        <v>2</v>
      </c>
      <c r="W14" s="14">
        <v>462956</v>
      </c>
      <c r="X14" s="14">
        <v>76169272</v>
      </c>
      <c r="Y14" s="14">
        <v>655408</v>
      </c>
      <c r="AA14" s="9">
        <v>33</v>
      </c>
      <c r="AB14" s="9">
        <v>12</v>
      </c>
      <c r="AC14" s="9">
        <v>32</v>
      </c>
      <c r="AD14" s="9">
        <v>32</v>
      </c>
      <c r="AE14" s="24">
        <v>3765242</v>
      </c>
      <c r="AF14" s="16">
        <f t="shared" si="7"/>
        <v>9.9333096510617527E-6</v>
      </c>
      <c r="AG14" s="16">
        <f t="shared" si="8"/>
        <v>3.0745958443762566E-6</v>
      </c>
      <c r="AH14" s="17"/>
      <c r="AI14" s="18">
        <v>1220</v>
      </c>
      <c r="AJ14" s="10">
        <v>233</v>
      </c>
      <c r="AK14" s="10">
        <v>414</v>
      </c>
      <c r="AL14" s="10">
        <v>406</v>
      </c>
      <c r="AM14" s="18">
        <v>21800689</v>
      </c>
      <c r="AN14" s="20">
        <f t="shared" si="9"/>
        <v>5.596153405977215E-5</v>
      </c>
      <c r="AO14" s="20">
        <f t="shared" si="10"/>
        <v>1.0687735603218779E-5</v>
      </c>
      <c r="AQ14" s="21">
        <f t="shared" si="11"/>
        <v>1302</v>
      </c>
      <c r="AR14" s="21">
        <f t="shared" si="11"/>
        <v>248</v>
      </c>
      <c r="AS14" s="21">
        <f t="shared" si="11"/>
        <v>452</v>
      </c>
      <c r="AT14" s="21">
        <f t="shared" si="11"/>
        <v>444</v>
      </c>
      <c r="AU14" s="21">
        <f t="shared" si="11"/>
        <v>45792894</v>
      </c>
      <c r="AV14" s="22">
        <f t="shared" si="12"/>
        <v>2.8432358959449036E-5</v>
      </c>
      <c r="AW14" s="22">
        <f t="shared" si="13"/>
        <v>5.4156874208474355E-6</v>
      </c>
      <c r="AY14" s="22">
        <f t="shared" si="14"/>
        <v>1.0687735603218779E-5</v>
      </c>
      <c r="AZ14" s="22">
        <f t="shared" si="15"/>
        <v>3.0745958443762566E-6</v>
      </c>
      <c r="BA14" s="6">
        <f t="shared" si="16"/>
        <v>1.0119405442428755E-7</v>
      </c>
      <c r="BC14" s="23">
        <f t="shared" si="17"/>
        <v>1.068773560321878</v>
      </c>
      <c r="BD14" s="23">
        <f t="shared" si="17"/>
        <v>0.30745958443762567</v>
      </c>
      <c r="BE14" s="23">
        <f t="shared" si="17"/>
        <v>1.0119405442428755E-2</v>
      </c>
    </row>
    <row r="15" spans="1:57" s="6" customFormat="1" x14ac:dyDescent="0.35">
      <c r="A15" s="6">
        <v>2020</v>
      </c>
      <c r="B15" s="11">
        <f t="shared" si="0"/>
        <v>15300384</v>
      </c>
      <c r="C15" s="11">
        <f t="shared" si="1"/>
        <v>3349095</v>
      </c>
      <c r="D15" s="11">
        <f t="shared" si="2"/>
        <v>19454467</v>
      </c>
      <c r="E15" s="11">
        <f t="shared" si="3"/>
        <v>34754851</v>
      </c>
      <c r="F15" s="11">
        <f t="shared" si="4"/>
        <v>22803562</v>
      </c>
      <c r="H15" s="7">
        <v>0</v>
      </c>
      <c r="I15" s="7">
        <v>14</v>
      </c>
      <c r="J15" s="7">
        <v>0</v>
      </c>
      <c r="K15" s="7">
        <v>0</v>
      </c>
      <c r="L15" s="7">
        <v>0</v>
      </c>
      <c r="M15" s="12">
        <v>11951289</v>
      </c>
      <c r="N15" s="12">
        <v>5235156219</v>
      </c>
      <c r="O15" s="12">
        <v>6034701</v>
      </c>
      <c r="P15" s="13">
        <f t="shared" si="5"/>
        <v>1.1714217604477643E-6</v>
      </c>
      <c r="Q15" s="13">
        <f t="shared" si="6"/>
        <v>1.0000000000000001E-9</v>
      </c>
      <c r="S15" s="8">
        <v>5</v>
      </c>
      <c r="T15" s="8">
        <v>1</v>
      </c>
      <c r="U15" s="8">
        <v>5</v>
      </c>
      <c r="V15" s="8">
        <v>5</v>
      </c>
      <c r="W15" s="14">
        <v>311691</v>
      </c>
      <c r="X15" s="14">
        <v>55732634</v>
      </c>
      <c r="Y15" s="14">
        <v>437154</v>
      </c>
      <c r="AA15" s="9">
        <v>40</v>
      </c>
      <c r="AB15" s="9">
        <v>6</v>
      </c>
      <c r="AC15" s="9">
        <v>21</v>
      </c>
      <c r="AD15" s="9">
        <v>20</v>
      </c>
      <c r="AE15" s="24">
        <v>3037404</v>
      </c>
      <c r="AF15" s="16">
        <f t="shared" si="7"/>
        <v>1.3436465672069618E-5</v>
      </c>
      <c r="AG15" s="16">
        <f t="shared" si="8"/>
        <v>2.0901168823219409E-6</v>
      </c>
      <c r="AH15" s="17"/>
      <c r="AI15" s="18">
        <v>1085</v>
      </c>
      <c r="AJ15" s="10">
        <v>205</v>
      </c>
      <c r="AK15" s="10">
        <v>332</v>
      </c>
      <c r="AL15" s="10">
        <v>323</v>
      </c>
      <c r="AM15" s="18">
        <v>19454467</v>
      </c>
      <c r="AN15" s="20">
        <f t="shared" si="9"/>
        <v>5.5771252946688286E-5</v>
      </c>
      <c r="AO15" s="20">
        <f t="shared" si="10"/>
        <v>1.0537425671954929E-5</v>
      </c>
      <c r="AQ15" s="21">
        <f t="shared" si="11"/>
        <v>1144</v>
      </c>
      <c r="AR15" s="21">
        <f t="shared" si="11"/>
        <v>212</v>
      </c>
      <c r="AS15" s="21">
        <f t="shared" si="11"/>
        <v>358</v>
      </c>
      <c r="AT15" s="21">
        <f t="shared" si="11"/>
        <v>348</v>
      </c>
      <c r="AU15" s="21">
        <f t="shared" si="11"/>
        <v>34754851</v>
      </c>
      <c r="AV15" s="22">
        <f t="shared" si="12"/>
        <v>3.2916268293021888E-5</v>
      </c>
      <c r="AW15" s="22">
        <f t="shared" si="13"/>
        <v>6.0998679004551047E-6</v>
      </c>
      <c r="AY15" s="22">
        <f t="shared" si="14"/>
        <v>1.0537425671954929E-5</v>
      </c>
      <c r="AZ15" s="22">
        <f t="shared" si="15"/>
        <v>2.0901168823219409E-6</v>
      </c>
      <c r="BA15" s="6">
        <f t="shared" si="16"/>
        <v>1.0000000000000001E-9</v>
      </c>
      <c r="BC15" s="23">
        <f t="shared" si="17"/>
        <v>1.0537425671954928</v>
      </c>
      <c r="BD15" s="23">
        <f t="shared" si="17"/>
        <v>0.2090116882321941</v>
      </c>
      <c r="BE15" s="23">
        <f t="shared" si="17"/>
        <v>1E-4</v>
      </c>
    </row>
    <row r="16" spans="1:57" s="6" customFormat="1" x14ac:dyDescent="0.35">
      <c r="A16" s="6">
        <v>2021</v>
      </c>
      <c r="B16" s="11">
        <f t="shared" si="0"/>
        <v>20808145</v>
      </c>
      <c r="C16" s="11">
        <f t="shared" si="1"/>
        <v>4876399</v>
      </c>
      <c r="D16" s="11">
        <f t="shared" si="2"/>
        <v>21965783</v>
      </c>
      <c r="E16" s="11">
        <f>B16+D16</f>
        <v>42773928</v>
      </c>
      <c r="F16" s="11">
        <f t="shared" si="4"/>
        <v>26842182</v>
      </c>
      <c r="H16" s="7">
        <v>1</v>
      </c>
      <c r="I16" s="7">
        <v>24</v>
      </c>
      <c r="J16" s="7">
        <v>0</v>
      </c>
      <c r="K16" s="7">
        <v>0</v>
      </c>
      <c r="L16" s="7">
        <v>0</v>
      </c>
      <c r="M16" s="12">
        <v>15931746</v>
      </c>
      <c r="N16" s="12">
        <v>7018938910</v>
      </c>
      <c r="O16" s="12">
        <v>7829792</v>
      </c>
      <c r="P16" s="13">
        <f t="shared" si="5"/>
        <v>1.5064262259767385E-6</v>
      </c>
      <c r="Q16" s="13">
        <f t="shared" si="6"/>
        <v>1.0000000000000001E-9</v>
      </c>
      <c r="S16" s="8">
        <v>11</v>
      </c>
      <c r="T16" s="8">
        <v>1</v>
      </c>
      <c r="U16" s="8">
        <v>2</v>
      </c>
      <c r="V16" s="8">
        <v>2</v>
      </c>
      <c r="W16" s="14">
        <v>401608</v>
      </c>
      <c r="X16" s="14">
        <v>78333971</v>
      </c>
      <c r="Y16" s="14">
        <v>536329</v>
      </c>
      <c r="AA16" s="9">
        <v>32</v>
      </c>
      <c r="AB16" s="9">
        <v>8</v>
      </c>
      <c r="AC16" s="9">
        <v>25</v>
      </c>
      <c r="AD16" s="9">
        <v>24</v>
      </c>
      <c r="AE16" s="24">
        <v>4474791</v>
      </c>
      <c r="AF16" s="16">
        <f t="shared" si="7"/>
        <v>8.8179822856989344E-6</v>
      </c>
      <c r="AG16" s="16">
        <f t="shared" si="8"/>
        <v>1.8456241993323352E-6</v>
      </c>
      <c r="AH16" s="17"/>
      <c r="AI16" s="18">
        <v>1157</v>
      </c>
      <c r="AJ16" s="10">
        <v>210</v>
      </c>
      <c r="AK16" s="10">
        <v>344</v>
      </c>
      <c r="AL16" s="10">
        <v>341</v>
      </c>
      <c r="AM16" s="18">
        <v>21965783</v>
      </c>
      <c r="AN16" s="20">
        <f t="shared" si="9"/>
        <v>5.2672832104368875E-5</v>
      </c>
      <c r="AO16" s="20">
        <f t="shared" si="10"/>
        <v>9.5603238910263293E-6</v>
      </c>
      <c r="AQ16" s="21">
        <f t="shared" si="11"/>
        <v>1224</v>
      </c>
      <c r="AR16" s="21">
        <f t="shared" si="11"/>
        <v>219</v>
      </c>
      <c r="AS16" s="21">
        <f t="shared" si="11"/>
        <v>371</v>
      </c>
      <c r="AT16" s="21">
        <f t="shared" si="11"/>
        <v>367</v>
      </c>
      <c r="AU16" s="21">
        <f t="shared" si="11"/>
        <v>42773928</v>
      </c>
      <c r="AV16" s="22">
        <f t="shared" si="12"/>
        <v>2.8615562264938587E-5</v>
      </c>
      <c r="AW16" s="22">
        <f t="shared" si="13"/>
        <v>5.1199412875993057E-6</v>
      </c>
      <c r="AY16" s="22">
        <f t="shared" si="14"/>
        <v>9.5603238910263293E-6</v>
      </c>
      <c r="AZ16" s="22">
        <f t="shared" si="15"/>
        <v>1.8456241993323352E-6</v>
      </c>
      <c r="BA16" s="6">
        <f t="shared" si="16"/>
        <v>1.0000000000000001E-9</v>
      </c>
      <c r="BC16" s="23">
        <f t="shared" si="17"/>
        <v>0.95603238910263288</v>
      </c>
      <c r="BD16" s="23">
        <f t="shared" si="17"/>
        <v>0.18456241993323352</v>
      </c>
      <c r="BE16" s="23">
        <f t="shared" si="17"/>
        <v>1E-4</v>
      </c>
    </row>
    <row r="17" spans="1:57" s="25" customFormat="1" ht="15" thickBot="1" x14ac:dyDescent="0.4">
      <c r="A17" s="25">
        <v>2022</v>
      </c>
      <c r="B17" s="26">
        <f t="shared" si="0"/>
        <v>22708306</v>
      </c>
      <c r="C17" s="26">
        <f t="shared" si="1"/>
        <v>4835934</v>
      </c>
      <c r="D17" s="26">
        <f t="shared" si="2"/>
        <v>22542999</v>
      </c>
      <c r="E17" s="26">
        <f t="shared" si="3"/>
        <v>45251305</v>
      </c>
      <c r="F17" s="26">
        <f t="shared" si="4"/>
        <v>27378933</v>
      </c>
      <c r="H17" s="27">
        <v>0</v>
      </c>
      <c r="I17" s="27">
        <v>20</v>
      </c>
      <c r="J17" s="27">
        <v>1</v>
      </c>
      <c r="K17" s="27">
        <v>1</v>
      </c>
      <c r="L17" s="27">
        <v>0</v>
      </c>
      <c r="M17" s="28">
        <v>17872372</v>
      </c>
      <c r="N17" s="28">
        <v>7914350605</v>
      </c>
      <c r="O17" s="28">
        <v>8606942</v>
      </c>
      <c r="P17" s="29">
        <f t="shared" si="5"/>
        <v>1.1190456420669848E-6</v>
      </c>
      <c r="Q17" s="29">
        <f t="shared" si="6"/>
        <v>5.5952282103349237E-8</v>
      </c>
      <c r="S17" s="30">
        <v>7</v>
      </c>
      <c r="T17" s="30">
        <v>1</v>
      </c>
      <c r="U17" s="30">
        <v>10</v>
      </c>
      <c r="V17" s="30">
        <v>10</v>
      </c>
      <c r="W17" s="31">
        <v>425512</v>
      </c>
      <c r="X17" s="31">
        <v>84495439</v>
      </c>
      <c r="Y17" s="31">
        <v>608858</v>
      </c>
      <c r="AA17" s="32">
        <v>45</v>
      </c>
      <c r="AB17" s="32">
        <v>4</v>
      </c>
      <c r="AC17" s="32">
        <v>8</v>
      </c>
      <c r="AD17" s="32">
        <v>8</v>
      </c>
      <c r="AE17" s="33">
        <v>4410422</v>
      </c>
      <c r="AF17" s="34">
        <f t="shared" si="7"/>
        <v>1.0752834922891835E-5</v>
      </c>
      <c r="AG17" s="34">
        <f t="shared" si="8"/>
        <v>1.0339264348934456E-6</v>
      </c>
      <c r="AI17" s="35">
        <v>1205</v>
      </c>
      <c r="AJ17" s="35">
        <v>214</v>
      </c>
      <c r="AK17" s="35">
        <v>339</v>
      </c>
      <c r="AL17" s="35">
        <v>339</v>
      </c>
      <c r="AM17" s="36">
        <v>22542999</v>
      </c>
      <c r="AN17" s="37">
        <f t="shared" si="9"/>
        <v>5.3453402539741941E-5</v>
      </c>
      <c r="AO17" s="37">
        <f t="shared" si="10"/>
        <v>9.4929694136969094E-6</v>
      </c>
      <c r="AQ17" s="38">
        <f t="shared" si="11"/>
        <v>1277</v>
      </c>
      <c r="AR17" s="38">
        <f t="shared" si="11"/>
        <v>220</v>
      </c>
      <c r="AS17" s="38">
        <f t="shared" si="11"/>
        <v>358</v>
      </c>
      <c r="AT17" s="38">
        <f t="shared" si="11"/>
        <v>357</v>
      </c>
      <c r="AU17" s="38">
        <f t="shared" si="11"/>
        <v>45251305</v>
      </c>
      <c r="AV17" s="39">
        <f t="shared" si="12"/>
        <v>2.8220180611365793E-5</v>
      </c>
      <c r="AW17" s="39">
        <f t="shared" si="13"/>
        <v>4.8617382415822044E-6</v>
      </c>
      <c r="AY17" s="25">
        <f t="shared" si="14"/>
        <v>9.4929694136969094E-6</v>
      </c>
      <c r="AZ17" s="25">
        <f t="shared" si="15"/>
        <v>1.0339264348934456E-6</v>
      </c>
      <c r="BA17" s="25">
        <f t="shared" si="16"/>
        <v>5.5952282103349237E-8</v>
      </c>
      <c r="BC17" s="25">
        <f t="shared" si="17"/>
        <v>0.94929694136969089</v>
      </c>
      <c r="BD17" s="25">
        <f t="shared" si="17"/>
        <v>0.10339264348934456</v>
      </c>
      <c r="BE17" s="25">
        <f t="shared" si="17"/>
        <v>5.5952282103349238E-3</v>
      </c>
    </row>
    <row r="18" spans="1:57" s="6" customFormat="1" ht="15" thickTop="1" x14ac:dyDescent="0.35">
      <c r="A18" s="6" t="s">
        <v>1731</v>
      </c>
      <c r="B18" s="11">
        <f>SUM(B3:B17)</f>
        <v>324270742</v>
      </c>
      <c r="C18" s="11">
        <f>SUM(C3:C17)</f>
        <v>58949397</v>
      </c>
      <c r="D18" s="11">
        <f>SUM(D3:D17)</f>
        <v>317465081</v>
      </c>
      <c r="E18" s="11">
        <f>SUM(E3:E17)</f>
        <v>641735823</v>
      </c>
      <c r="F18" s="11">
        <f>SUM(F3:F17)</f>
        <v>376414478</v>
      </c>
      <c r="H18" s="7">
        <f t="shared" ref="H18:O18" si="18">SUM(H3:H17)</f>
        <v>11</v>
      </c>
      <c r="I18" s="7">
        <f t="shared" si="18"/>
        <v>420</v>
      </c>
      <c r="J18" s="7">
        <f t="shared" si="18"/>
        <v>11</v>
      </c>
      <c r="K18" s="7">
        <f t="shared" si="18"/>
        <v>72</v>
      </c>
      <c r="L18" s="7">
        <f t="shared" si="18"/>
        <v>68</v>
      </c>
      <c r="M18" s="12">
        <f t="shared" si="18"/>
        <v>265321345</v>
      </c>
      <c r="N18" s="12">
        <f t="shared" si="18"/>
        <v>115192688677</v>
      </c>
      <c r="O18" s="12">
        <f t="shared" si="18"/>
        <v>136716129</v>
      </c>
      <c r="P18" s="13">
        <f t="shared" si="5"/>
        <v>1.5829860955966434E-6</v>
      </c>
      <c r="Q18" s="13">
        <f t="shared" si="6"/>
        <v>4.1459159646578757E-8</v>
      </c>
      <c r="S18" s="8">
        <f t="shared" ref="S18:Y18" si="19">SUM(S3:S17)</f>
        <v>86</v>
      </c>
      <c r="T18" s="8">
        <f t="shared" si="19"/>
        <v>10</v>
      </c>
      <c r="U18" s="8">
        <f t="shared" si="19"/>
        <v>34</v>
      </c>
      <c r="V18" s="8">
        <f t="shared" si="19"/>
        <v>32</v>
      </c>
      <c r="W18" s="14">
        <f t="shared" si="19"/>
        <v>5381231</v>
      </c>
      <c r="X18" s="14">
        <f t="shared" si="19"/>
        <v>887882891</v>
      </c>
      <c r="Y18" s="14">
        <f t="shared" si="19"/>
        <v>8970371</v>
      </c>
      <c r="AA18" s="9">
        <f>SUM(AA3:AA17)</f>
        <v>603</v>
      </c>
      <c r="AB18" s="9">
        <f>SUM(AB3:AB17)</f>
        <v>127</v>
      </c>
      <c r="AC18" s="9">
        <f>SUM(AC3:AC17)</f>
        <v>360</v>
      </c>
      <c r="AD18" s="9">
        <f>SUM(AD3:AD17)</f>
        <v>355</v>
      </c>
      <c r="AE18" s="24">
        <f>SUM(AE3:AE17)</f>
        <v>53568166</v>
      </c>
      <c r="AF18" s="16">
        <f t="shared" si="7"/>
        <v>1.1687990633729468E-5</v>
      </c>
      <c r="AG18" s="16">
        <f t="shared" si="8"/>
        <v>2.3240271651972963E-6</v>
      </c>
      <c r="AI18" s="19">
        <f>SUM(AI3:AI17)</f>
        <v>19529</v>
      </c>
      <c r="AJ18" s="19">
        <f>SUM(AJ3:AJ17)</f>
        <v>3571</v>
      </c>
      <c r="AK18" s="19">
        <f>SUM(AK3:AK17)</f>
        <v>6035</v>
      </c>
      <c r="AL18" s="19">
        <f>SUM(AL3:AL17)</f>
        <v>5955</v>
      </c>
      <c r="AM18" s="19">
        <f>SUM(AM3:AM17)</f>
        <v>317465081</v>
      </c>
      <c r="AN18" s="20">
        <f t="shared" si="9"/>
        <v>6.1515426951791273E-5</v>
      </c>
      <c r="AO18" s="20">
        <f t="shared" si="10"/>
        <v>1.12484812148521E-5</v>
      </c>
      <c r="AQ18" s="21">
        <f>SUM(AQ3:AQ17)</f>
        <v>20638</v>
      </c>
      <c r="AR18" s="21">
        <f>SUM(AR3:AR17)</f>
        <v>3719</v>
      </c>
      <c r="AS18" s="21">
        <f>SUM(AS3:AS17)</f>
        <v>6501</v>
      </c>
      <c r="AT18" s="21">
        <f>SUM(AT3:AT17)</f>
        <v>6410</v>
      </c>
      <c r="AU18" s="21">
        <f>SUM(AU3:AU17)</f>
        <v>641735823</v>
      </c>
    </row>
    <row r="20" spans="1:57" x14ac:dyDescent="0.35">
      <c r="A20" s="40" t="s">
        <v>1732</v>
      </c>
      <c r="B20" s="11">
        <f>B18/15</f>
        <v>21618049.466666665</v>
      </c>
      <c r="C20" s="11">
        <f>C18/15</f>
        <v>3929959.8</v>
      </c>
      <c r="D20" s="11">
        <f>D18/15</f>
        <v>21164338.733333334</v>
      </c>
      <c r="E20" s="11">
        <f>E18/15</f>
        <v>42782388.200000003</v>
      </c>
      <c r="F20" s="11">
        <f>F18/15</f>
        <v>25094298.533333335</v>
      </c>
      <c r="G20" s="11"/>
      <c r="H20" s="11">
        <f t="shared" ref="H20:O20" si="20">H18/15</f>
        <v>0.73333333333333328</v>
      </c>
      <c r="I20" s="11">
        <f t="shared" si="20"/>
        <v>28</v>
      </c>
      <c r="J20" s="11">
        <f t="shared" si="20"/>
        <v>0.73333333333333328</v>
      </c>
      <c r="K20" s="11">
        <f t="shared" si="20"/>
        <v>4.8</v>
      </c>
      <c r="L20" s="11">
        <f t="shared" si="20"/>
        <v>4.5333333333333332</v>
      </c>
      <c r="M20" s="11">
        <f t="shared" si="20"/>
        <v>17688089.666666668</v>
      </c>
      <c r="N20" s="11">
        <f t="shared" si="20"/>
        <v>7679512578.4666662</v>
      </c>
      <c r="O20" s="11">
        <f t="shared" si="20"/>
        <v>9114408.5999999996</v>
      </c>
      <c r="P20" s="11"/>
      <c r="Q20" s="11"/>
      <c r="R20" s="11"/>
      <c r="S20" s="11">
        <f t="shared" ref="S20:Y20" si="21">S18/15</f>
        <v>5.7333333333333334</v>
      </c>
      <c r="T20" s="11">
        <f t="shared" si="21"/>
        <v>0.66666666666666663</v>
      </c>
      <c r="U20" s="11">
        <f t="shared" si="21"/>
        <v>2.2666666666666666</v>
      </c>
      <c r="V20" s="11">
        <f t="shared" si="21"/>
        <v>2.1333333333333333</v>
      </c>
      <c r="W20" s="11">
        <f t="shared" si="21"/>
        <v>358748.73333333334</v>
      </c>
      <c r="X20" s="11">
        <f t="shared" si="21"/>
        <v>59192192.733333334</v>
      </c>
      <c r="Y20" s="11">
        <f t="shared" si="21"/>
        <v>598024.73333333328</v>
      </c>
      <c r="Z20" s="11"/>
      <c r="AA20" s="11">
        <f>AA18/15</f>
        <v>40.200000000000003</v>
      </c>
      <c r="AB20" s="11">
        <f>AB18/15</f>
        <v>8.4666666666666668</v>
      </c>
      <c r="AC20" s="11">
        <f>AC18/15</f>
        <v>24</v>
      </c>
      <c r="AD20" s="11">
        <f>AD18/15</f>
        <v>23.666666666666668</v>
      </c>
      <c r="AE20" s="11">
        <f>AE18/15</f>
        <v>3571211.0666666669</v>
      </c>
      <c r="AF20" s="11"/>
      <c r="AG20" s="11"/>
      <c r="AH20" s="11"/>
      <c r="AI20" s="11">
        <f>AI18/15</f>
        <v>1301.9333333333334</v>
      </c>
      <c r="AJ20" s="11">
        <f>AJ18/15</f>
        <v>238.06666666666666</v>
      </c>
      <c r="AK20" s="11">
        <f>AK18/15</f>
        <v>402.33333333333331</v>
      </c>
      <c r="AL20" s="11">
        <f>AL18/15</f>
        <v>397</v>
      </c>
      <c r="AM20" s="11">
        <f>AM18/15</f>
        <v>21164338.733333334</v>
      </c>
      <c r="AN20" s="11"/>
      <c r="AO20" s="11"/>
      <c r="AP20" s="11"/>
      <c r="AQ20" s="11">
        <f>AQ18/15</f>
        <v>1375.8666666666666</v>
      </c>
      <c r="AR20" s="11">
        <f>AR18/15</f>
        <v>247.93333333333334</v>
      </c>
      <c r="AS20" s="11">
        <f>AS18/15</f>
        <v>433.4</v>
      </c>
      <c r="AT20" s="11">
        <f>AT18/15</f>
        <v>427.33333333333331</v>
      </c>
      <c r="AU20" s="11">
        <f>AU18/15</f>
        <v>42782388.200000003</v>
      </c>
      <c r="AV20" s="11"/>
      <c r="AW20" s="11"/>
      <c r="AX20" s="11"/>
      <c r="AY20" s="11"/>
      <c r="AZ20" s="11"/>
      <c r="BA20" s="11"/>
      <c r="BB20" s="11"/>
      <c r="BC20" s="11"/>
      <c r="BD20" s="11"/>
      <c r="BE20" s="11"/>
    </row>
    <row r="24" spans="1:57" x14ac:dyDescent="0.35">
      <c r="M24" s="41"/>
    </row>
  </sheetData>
  <mergeCells count="7">
    <mergeCell ref="BC1:BE1"/>
    <mergeCell ref="H1:Q1"/>
    <mergeCell ref="S1:Y1"/>
    <mergeCell ref="AA1:AG1"/>
    <mergeCell ref="AI1:AO1"/>
    <mergeCell ref="AQ1:AW1"/>
    <mergeCell ref="AY1:BA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A8D4-E182-4C3F-B5C2-0E5C37840F47}">
  <sheetPr>
    <tabColor theme="4" tint="0.39997558519241921"/>
  </sheetPr>
  <dimension ref="A1:AF53"/>
  <sheetViews>
    <sheetView zoomScaleNormal="100" workbookViewId="0">
      <selection activeCell="B8" sqref="B8"/>
    </sheetView>
  </sheetViews>
  <sheetFormatPr defaultRowHeight="14.5" x14ac:dyDescent="0.35"/>
  <cols>
    <col min="1" max="1" width="14.81640625" style="42" customWidth="1"/>
    <col min="2" max="2" width="11.26953125" style="42" customWidth="1"/>
    <col min="3" max="3" width="8.08984375" style="42" customWidth="1"/>
    <col min="4" max="4" width="9.26953125" style="42" customWidth="1"/>
    <col min="5" max="5" width="11.90625" style="42" customWidth="1"/>
    <col min="6" max="6" width="8.7265625" style="42"/>
    <col min="7" max="7" width="5" style="44" customWidth="1"/>
    <col min="8" max="8" width="11.08984375" style="44" customWidth="1"/>
    <col min="9" max="9" width="9.36328125" style="44" customWidth="1"/>
    <col min="10" max="10" width="11.7265625" style="44" customWidth="1"/>
    <col min="11" max="11" width="11.54296875" style="44" customWidth="1"/>
    <col min="12" max="13" width="8.1796875" style="44" customWidth="1"/>
    <col min="14" max="14" width="13.6328125" style="44" customWidth="1"/>
    <col min="15" max="15" width="6" style="44" customWidth="1"/>
    <col min="16" max="16" width="8.54296875" style="44" customWidth="1"/>
    <col min="17" max="17" width="8.1796875" style="44" customWidth="1"/>
    <col min="18" max="18" width="8.453125" style="44" customWidth="1"/>
    <col min="19" max="19" width="8.1796875" style="44" customWidth="1"/>
    <col min="20" max="20" width="8.08984375" style="44" customWidth="1"/>
    <col min="21" max="21" width="8.36328125" style="44" customWidth="1"/>
    <col min="22" max="22" width="10" style="44" customWidth="1"/>
    <col min="23" max="23" width="10.81640625" style="44" customWidth="1"/>
    <col min="24" max="24" width="11" style="44" customWidth="1"/>
    <col min="25" max="27" width="8.90625" style="44" customWidth="1"/>
    <col min="28" max="29" width="8.7265625" style="44"/>
    <col min="30" max="32" width="8.90625" style="44" customWidth="1"/>
    <col min="33" max="16384" width="8.7265625" style="44"/>
  </cols>
  <sheetData>
    <row r="1" spans="1:32" x14ac:dyDescent="0.35">
      <c r="B1" s="43" t="s">
        <v>1737</v>
      </c>
    </row>
    <row r="2" spans="1:32" x14ac:dyDescent="0.35">
      <c r="A2" s="42" t="s">
        <v>1738</v>
      </c>
      <c r="B2" s="45" t="s">
        <v>1739</v>
      </c>
      <c r="D2" s="46"/>
      <c r="E2" s="46"/>
      <c r="G2" s="47"/>
      <c r="H2" s="47" t="s">
        <v>1683</v>
      </c>
      <c r="I2" s="47" t="s">
        <v>1688</v>
      </c>
      <c r="J2" s="47" t="s">
        <v>1692</v>
      </c>
      <c r="K2" s="47" t="s">
        <v>1694</v>
      </c>
      <c r="L2" s="47" t="s">
        <v>1740</v>
      </c>
      <c r="M2" s="47" t="s">
        <v>1741</v>
      </c>
      <c r="N2" s="47"/>
      <c r="O2" s="47"/>
      <c r="P2" s="47"/>
      <c r="Q2" s="47" t="s">
        <v>1742</v>
      </c>
      <c r="R2" s="47" t="s">
        <v>1743</v>
      </c>
      <c r="S2" s="47" t="s">
        <v>1744</v>
      </c>
      <c r="T2" s="47" t="s">
        <v>1745</v>
      </c>
      <c r="U2" s="47" t="s">
        <v>1746</v>
      </c>
      <c r="V2" s="47" t="s">
        <v>1747</v>
      </c>
      <c r="W2" s="47" t="s">
        <v>1748</v>
      </c>
      <c r="X2" s="47" t="s">
        <v>1749</v>
      </c>
      <c r="Y2" s="47" t="s">
        <v>1750</v>
      </c>
      <c r="Z2" s="47" t="s">
        <v>1751</v>
      </c>
      <c r="AA2" s="47" t="s">
        <v>1752</v>
      </c>
      <c r="AB2" s="47" t="s">
        <v>1753</v>
      </c>
      <c r="AC2" s="47" t="s">
        <v>1754</v>
      </c>
      <c r="AD2" s="47" t="s">
        <v>1755</v>
      </c>
      <c r="AE2" s="47" t="s">
        <v>1756</v>
      </c>
      <c r="AF2" s="47" t="s">
        <v>1757</v>
      </c>
    </row>
    <row r="3" spans="1:32" x14ac:dyDescent="0.35">
      <c r="A3" s="42" t="str">
        <f>IF(B2=E29,"","Choose Segment")</f>
        <v>Choose Segment</v>
      </c>
      <c r="B3" s="42" t="s">
        <v>1782</v>
      </c>
      <c r="D3" s="46"/>
      <c r="E3" s="46"/>
      <c r="G3" s="47">
        <v>0</v>
      </c>
      <c r="H3" s="47"/>
      <c r="I3" s="47"/>
      <c r="J3" s="47"/>
      <c r="K3" s="47"/>
      <c r="L3" s="47">
        <f>IF(B2=E29,0.03,0.003)</f>
        <v>3.0000000000000001E-3</v>
      </c>
      <c r="M3" s="47"/>
      <c r="N3" s="47" t="s">
        <v>1759</v>
      </c>
      <c r="O3" s="47"/>
      <c r="P3" s="48">
        <v>0</v>
      </c>
      <c r="Q3" s="49">
        <v>9.9999999999999994E-12</v>
      </c>
      <c r="R3" s="49">
        <v>1</v>
      </c>
      <c r="S3" s="48"/>
      <c r="T3" s="48"/>
      <c r="U3" s="48"/>
      <c r="V3" s="48"/>
      <c r="W3" s="48"/>
      <c r="X3" s="48"/>
      <c r="Y3" s="48"/>
      <c r="Z3" s="48"/>
      <c r="AA3" s="48"/>
      <c r="AB3" s="48"/>
      <c r="AC3" s="48"/>
      <c r="AD3" s="48"/>
      <c r="AE3" s="48"/>
      <c r="AF3" s="48"/>
    </row>
    <row r="4" spans="1:32" x14ac:dyDescent="0.35">
      <c r="G4" s="47">
        <v>0</v>
      </c>
      <c r="H4" s="47"/>
      <c r="I4" s="47"/>
      <c r="J4" s="47"/>
      <c r="K4" s="47"/>
      <c r="L4" s="50">
        <f>IF(B2=E29,0.0001,0.000003)</f>
        <v>3.0000000000000001E-6</v>
      </c>
      <c r="M4" s="47"/>
      <c r="N4" s="47" t="s">
        <v>1761</v>
      </c>
      <c r="O4" s="47"/>
      <c r="P4" s="48">
        <v>200</v>
      </c>
      <c r="Q4" s="49">
        <v>9.9999999999999994E-12</v>
      </c>
      <c r="R4" s="48">
        <v>1</v>
      </c>
      <c r="S4" s="48"/>
      <c r="T4" s="48"/>
      <c r="U4" s="48"/>
      <c r="V4" s="48"/>
      <c r="W4" s="48"/>
      <c r="X4" s="48"/>
      <c r="Y4" s="48"/>
      <c r="Z4" s="48"/>
      <c r="AA4" s="48"/>
      <c r="AB4" s="48"/>
      <c r="AC4" s="48"/>
      <c r="AD4" s="48"/>
      <c r="AE4" s="48"/>
      <c r="AF4" s="48"/>
    </row>
    <row r="5" spans="1:32" x14ac:dyDescent="0.35">
      <c r="B5" s="55"/>
      <c r="C5" s="44"/>
      <c r="D5" s="44"/>
      <c r="E5" s="44"/>
      <c r="G5" s="47">
        <v>0</v>
      </c>
      <c r="H5" s="47"/>
      <c r="I5" s="47"/>
      <c r="J5" s="47"/>
      <c r="K5" s="47"/>
      <c r="L5" s="50">
        <f>IF(B2=E29,0.000001,0.0000003)</f>
        <v>2.9999999999999999E-7</v>
      </c>
      <c r="M5" s="47"/>
      <c r="N5" s="47" t="s">
        <v>1762</v>
      </c>
      <c r="O5" s="47"/>
      <c r="P5" s="48">
        <v>200</v>
      </c>
      <c r="Q5" s="49">
        <v>9.9999999999999994E-12</v>
      </c>
      <c r="R5" s="48"/>
      <c r="S5" s="49">
        <f>IF(B2=E29,X22,IF(B3=F30,V22,T22))</f>
        <v>9.9999999999999995E-7</v>
      </c>
      <c r="T5" s="48"/>
      <c r="U5" s="48"/>
      <c r="V5" s="48"/>
      <c r="W5" s="48"/>
      <c r="X5" s="49">
        <f>1-S5</f>
        <v>0.99999899999999997</v>
      </c>
      <c r="Y5" s="48"/>
      <c r="Z5" s="48"/>
      <c r="AA5" s="48"/>
      <c r="AB5" s="48"/>
      <c r="AC5" s="48"/>
      <c r="AD5" s="48"/>
      <c r="AE5" s="48"/>
      <c r="AF5" s="48"/>
    </row>
    <row r="6" spans="1:32" x14ac:dyDescent="0.35">
      <c r="E6" s="51"/>
      <c r="F6" s="51"/>
      <c r="G6" s="47">
        <v>0</v>
      </c>
      <c r="H6" s="47"/>
      <c r="I6" s="47"/>
      <c r="J6" s="47"/>
      <c r="K6" s="47"/>
      <c r="L6" s="50">
        <f>IF(B2=E29,0.00000001,0.00000003)</f>
        <v>2.9999999999999997E-8</v>
      </c>
      <c r="M6" s="47"/>
      <c r="N6" s="47" t="s">
        <v>1763</v>
      </c>
      <c r="O6" s="47"/>
      <c r="P6" s="48">
        <v>400</v>
      </c>
      <c r="Q6" s="49">
        <v>9.9999999999999994E-12</v>
      </c>
      <c r="R6" s="48"/>
      <c r="S6" s="49">
        <f>S5</f>
        <v>9.9999999999999995E-7</v>
      </c>
      <c r="T6" s="48"/>
      <c r="U6" s="48"/>
      <c r="V6" s="48"/>
      <c r="W6" s="48"/>
      <c r="X6" s="49">
        <f>1-S6</f>
        <v>0.99999899999999997</v>
      </c>
      <c r="Y6" s="48"/>
      <c r="Z6" s="48"/>
      <c r="AA6" s="48"/>
      <c r="AB6" s="48"/>
      <c r="AC6" s="48"/>
      <c r="AD6" s="48"/>
      <c r="AE6" s="48"/>
      <c r="AF6" s="48"/>
    </row>
    <row r="7" spans="1:32" x14ac:dyDescent="0.35">
      <c r="A7" s="56" t="s">
        <v>1671</v>
      </c>
      <c r="B7" s="56" t="s">
        <v>1685</v>
      </c>
      <c r="F7" s="51"/>
      <c r="G7" s="47">
        <v>0</v>
      </c>
      <c r="H7" s="47"/>
      <c r="I7" s="47"/>
      <c r="J7" s="47"/>
      <c r="K7" s="47"/>
      <c r="L7" s="50">
        <f>IF(B2=E29,0.0000000001,0.000000003)</f>
        <v>3E-9</v>
      </c>
      <c r="M7" s="47"/>
      <c r="N7" s="47" t="s">
        <v>1765</v>
      </c>
      <c r="O7" s="47"/>
      <c r="P7" s="48">
        <v>400</v>
      </c>
      <c r="Q7" s="49">
        <v>9.9999999999999994E-12</v>
      </c>
      <c r="R7" s="48"/>
      <c r="S7" s="48"/>
      <c r="T7" s="49">
        <f>IF(B2=E29,X21,IF(B3=F30,V21,T21))</f>
        <v>9.9999999999999995E-8</v>
      </c>
      <c r="U7" s="48"/>
      <c r="V7" s="48"/>
      <c r="W7" s="48"/>
      <c r="X7" s="48"/>
      <c r="Y7" s="49">
        <f>IF(B2=E29,W21,IF(B3=F30,U21,S21))</f>
        <v>1.0000000000000001E-5</v>
      </c>
      <c r="Z7" s="48"/>
      <c r="AA7" s="48"/>
      <c r="AB7" s="48"/>
      <c r="AC7" s="48"/>
      <c r="AD7" s="48">
        <f>1-SUM(T7:AC7)</f>
        <v>0.99998989999999999</v>
      </c>
      <c r="AE7" s="48"/>
      <c r="AF7" s="48"/>
    </row>
    <row r="8" spans="1:32" x14ac:dyDescent="0.35">
      <c r="A8" s="48">
        <v>1</v>
      </c>
      <c r="B8" s="49">
        <f>'Enter Hazard Name Here'!Z2</f>
        <v>0</v>
      </c>
      <c r="G8" s="47">
        <v>0</v>
      </c>
      <c r="H8" s="47"/>
      <c r="I8" s="47"/>
      <c r="J8" s="47"/>
      <c r="K8" s="47"/>
      <c r="L8" s="47">
        <f>IF(B2=E29,"",0.0000000003)</f>
        <v>3E-10</v>
      </c>
      <c r="M8" s="47"/>
      <c r="N8" s="47" t="s">
        <v>1766</v>
      </c>
      <c r="O8" s="47"/>
      <c r="P8" s="48">
        <v>600</v>
      </c>
      <c r="Q8" s="49">
        <v>9.9999999999999994E-12</v>
      </c>
      <c r="R8" s="48"/>
      <c r="S8" s="48"/>
      <c r="T8" s="49">
        <f>T7</f>
        <v>9.9999999999999995E-8</v>
      </c>
      <c r="U8" s="48"/>
      <c r="V8" s="48"/>
      <c r="W8" s="48"/>
      <c r="X8" s="48"/>
      <c r="Y8" s="49">
        <f>Y7</f>
        <v>1.0000000000000001E-5</v>
      </c>
      <c r="Z8" s="48"/>
      <c r="AA8" s="48"/>
      <c r="AB8" s="48"/>
      <c r="AC8" s="48"/>
      <c r="AD8" s="48">
        <f>1-SUM(T8:AC8)</f>
        <v>0.99998989999999999</v>
      </c>
      <c r="AE8" s="48"/>
      <c r="AF8" s="48"/>
    </row>
    <row r="9" spans="1:32" x14ac:dyDescent="0.35">
      <c r="A9" s="48">
        <v>2</v>
      </c>
      <c r="B9" s="49">
        <f>'Enter Hazard Name Here'!Z3</f>
        <v>0</v>
      </c>
      <c r="G9" s="47">
        <v>0</v>
      </c>
      <c r="H9" s="47"/>
      <c r="I9" s="47"/>
      <c r="J9" s="47"/>
      <c r="K9" s="47"/>
      <c r="L9" s="47">
        <f>IF(B2=E29,"",0.00000000003)</f>
        <v>3E-11</v>
      </c>
      <c r="M9" s="47"/>
      <c r="N9" s="47" t="s">
        <v>1767</v>
      </c>
      <c r="O9" s="47"/>
      <c r="P9" s="48">
        <v>600</v>
      </c>
      <c r="Q9" s="49">
        <v>9.9999999999999994E-12</v>
      </c>
      <c r="R9" s="48"/>
      <c r="S9" s="48"/>
      <c r="T9" s="48"/>
      <c r="U9" s="49">
        <f>IF(B2=E29,X20,IF(B3=F30,V20,T20))</f>
        <v>1E-8</v>
      </c>
      <c r="V9" s="48"/>
      <c r="W9" s="48"/>
      <c r="X9" s="48"/>
      <c r="Y9" s="48"/>
      <c r="Z9" s="49">
        <f>IF(B2=E29,W20,IF(B3=F30,U20,S20))</f>
        <v>9.9999999999999995E-7</v>
      </c>
      <c r="AA9" s="48"/>
      <c r="AB9" s="48"/>
      <c r="AC9" s="48"/>
      <c r="AD9" s="48"/>
      <c r="AE9" s="48">
        <f>1-SUM(U9:AD9)</f>
        <v>0.99999899000000003</v>
      </c>
      <c r="AF9" s="48"/>
    </row>
    <row r="10" spans="1:32" x14ac:dyDescent="0.35">
      <c r="A10" s="48">
        <v>3</v>
      </c>
      <c r="B10" s="49">
        <f>'Enter Hazard Name Here'!Z4</f>
        <v>0</v>
      </c>
      <c r="G10" s="47">
        <v>100</v>
      </c>
      <c r="H10" s="50">
        <f>IF(B12="",$E$32,B12)</f>
        <v>0</v>
      </c>
      <c r="I10" s="50">
        <f>IF(B18="",$E$32,B18)</f>
        <v>0</v>
      </c>
      <c r="J10" s="50">
        <f>IF(B24="",$E$32,B24)</f>
        <v>0</v>
      </c>
      <c r="K10" s="50">
        <f>IF(B30="",$E$32,B30)</f>
        <v>0</v>
      </c>
      <c r="L10" s="47"/>
      <c r="M10" s="47">
        <v>1</v>
      </c>
      <c r="N10" s="47" t="s">
        <v>1768</v>
      </c>
      <c r="O10" s="47"/>
      <c r="P10" s="48">
        <v>800</v>
      </c>
      <c r="Q10" s="49">
        <v>9.9999999999999994E-12</v>
      </c>
      <c r="R10" s="48"/>
      <c r="S10" s="48"/>
      <c r="T10" s="48"/>
      <c r="U10" s="49">
        <f>U9</f>
        <v>1E-8</v>
      </c>
      <c r="V10" s="48"/>
      <c r="W10" s="48"/>
      <c r="X10" s="48"/>
      <c r="Y10" s="48"/>
      <c r="Z10" s="49">
        <f>Z9</f>
        <v>9.9999999999999995E-7</v>
      </c>
      <c r="AA10" s="48"/>
      <c r="AB10" s="48"/>
      <c r="AC10" s="48"/>
      <c r="AD10" s="48"/>
      <c r="AE10" s="48">
        <f>1-SUM(U10:AD10)</f>
        <v>0.99999899000000003</v>
      </c>
      <c r="AF10" s="48"/>
    </row>
    <row r="11" spans="1:32" x14ac:dyDescent="0.35">
      <c r="A11" s="48">
        <v>4</v>
      </c>
      <c r="B11" s="49">
        <f>'Enter Hazard Name Here'!Z5</f>
        <v>0</v>
      </c>
      <c r="G11" s="47">
        <v>300</v>
      </c>
      <c r="H11" s="50">
        <f>IF(B11="",$E$32,B11)</f>
        <v>0</v>
      </c>
      <c r="I11" s="50">
        <f>IF(B17="",$E$32,B17)</f>
        <v>0</v>
      </c>
      <c r="J11" s="50">
        <f>IF(B23="",$E$32,B23)</f>
        <v>0</v>
      </c>
      <c r="K11" s="50">
        <f>IF(B29="",$E$32,B29)</f>
        <v>0</v>
      </c>
      <c r="L11" s="47"/>
      <c r="M11" s="47">
        <v>1</v>
      </c>
      <c r="N11" s="47" t="s">
        <v>1769</v>
      </c>
      <c r="O11" s="47"/>
      <c r="P11" s="48">
        <v>800</v>
      </c>
      <c r="Q11" s="49">
        <v>9.9999999999999994E-12</v>
      </c>
      <c r="R11" s="48"/>
      <c r="S11" s="48"/>
      <c r="T11" s="48"/>
      <c r="U11" s="48"/>
      <c r="V11" s="49">
        <f>IF(B2=E29,X19,IF(B3=F30,V19,T19))</f>
        <v>1E-8</v>
      </c>
      <c r="W11" s="48"/>
      <c r="X11" s="48"/>
      <c r="Y11" s="48"/>
      <c r="Z11" s="48"/>
      <c r="AA11" s="49">
        <f>IF(B2=E29,W19,IF(B3=F30,U19,S19))</f>
        <v>9.9999999999999995E-8</v>
      </c>
      <c r="AB11" s="48"/>
      <c r="AC11" s="48"/>
      <c r="AD11" s="48"/>
      <c r="AE11" s="48"/>
      <c r="AF11" s="48">
        <f>1-SUM(V11:AE11)</f>
        <v>0.99999989</v>
      </c>
    </row>
    <row r="12" spans="1:32" x14ac:dyDescent="0.35">
      <c r="A12" s="48">
        <v>5</v>
      </c>
      <c r="B12" s="49">
        <f>'Enter Hazard Name Here'!Z6</f>
        <v>0</v>
      </c>
      <c r="G12" s="47">
        <v>500</v>
      </c>
      <c r="H12" s="50">
        <f>IF(B10="",$E$32,B10)</f>
        <v>0</v>
      </c>
      <c r="I12" s="50">
        <f>IF(B16="",$E$32,B16)</f>
        <v>0</v>
      </c>
      <c r="J12" s="50">
        <f>IF(B22="",$E$32,B22)</f>
        <v>0</v>
      </c>
      <c r="K12" s="50">
        <f>IF(B28="",$E$32,B28)</f>
        <v>0</v>
      </c>
      <c r="L12" s="47"/>
      <c r="M12" s="47">
        <v>1</v>
      </c>
      <c r="N12" s="47" t="s">
        <v>1770</v>
      </c>
      <c r="O12" s="47"/>
      <c r="P12" s="48">
        <v>1000</v>
      </c>
      <c r="Q12" s="49">
        <v>9.9999999999999994E-12</v>
      </c>
      <c r="R12" s="48"/>
      <c r="S12" s="48"/>
      <c r="T12" s="48"/>
      <c r="U12" s="48"/>
      <c r="V12" s="49">
        <f>V11</f>
        <v>1E-8</v>
      </c>
      <c r="W12" s="48"/>
      <c r="X12" s="48"/>
      <c r="Y12" s="48"/>
      <c r="Z12" s="48"/>
      <c r="AA12" s="49">
        <f>AA11</f>
        <v>9.9999999999999995E-8</v>
      </c>
      <c r="AB12" s="48"/>
      <c r="AC12" s="48"/>
      <c r="AD12" s="48"/>
      <c r="AE12" s="48"/>
      <c r="AF12" s="48">
        <f>1-SUM(V12:AE12)</f>
        <v>0.99999989</v>
      </c>
    </row>
    <row r="13" spans="1:32" x14ac:dyDescent="0.35">
      <c r="A13" s="48"/>
      <c r="B13" s="56" t="s">
        <v>1686</v>
      </c>
      <c r="G13" s="47">
        <v>700</v>
      </c>
      <c r="H13" s="50">
        <f>IF(B9="",$E$32,B9)</f>
        <v>0</v>
      </c>
      <c r="I13" s="50">
        <f>IF(B15="",$E$32,B15)</f>
        <v>0</v>
      </c>
      <c r="J13" s="50">
        <f>IF(B21="",$E$32,B21)</f>
        <v>0</v>
      </c>
      <c r="K13" s="50">
        <f>IF(B27="",$E$32,B27)</f>
        <v>0</v>
      </c>
      <c r="L13" s="47"/>
      <c r="M13" s="47">
        <v>1</v>
      </c>
      <c r="N13" s="47" t="s">
        <v>1771</v>
      </c>
      <c r="O13" s="47"/>
      <c r="P13" s="47"/>
      <c r="Q13" s="47"/>
      <c r="R13" s="47"/>
      <c r="S13" s="47"/>
      <c r="T13" s="47"/>
      <c r="U13" s="47"/>
      <c r="V13" s="47"/>
      <c r="W13" s="47"/>
      <c r="X13" s="47"/>
      <c r="Y13" s="47"/>
      <c r="Z13" s="47"/>
      <c r="AA13" s="47"/>
      <c r="AB13" s="47"/>
      <c r="AC13" s="47"/>
      <c r="AD13" s="47"/>
      <c r="AE13" s="47"/>
      <c r="AF13" s="47"/>
    </row>
    <row r="14" spans="1:32" x14ac:dyDescent="0.35">
      <c r="A14" s="48">
        <v>1</v>
      </c>
      <c r="B14" s="49">
        <f>'Enter Hazard Name Here'!Z8</f>
        <v>0</v>
      </c>
      <c r="G14" s="47">
        <v>900</v>
      </c>
      <c r="H14" s="50">
        <f>IF(B8="",$E$32,B8)</f>
        <v>0</v>
      </c>
      <c r="I14" s="50">
        <f>IF(B14="",$E$32,B14)</f>
        <v>0</v>
      </c>
      <c r="J14" s="50">
        <f>IF(B20="",$E$32,B20)</f>
        <v>0</v>
      </c>
      <c r="K14" s="50">
        <f>IF(B26="",$E$32,B26)</f>
        <v>0</v>
      </c>
      <c r="L14" s="47"/>
      <c r="M14" s="47">
        <v>1</v>
      </c>
      <c r="N14" s="47" t="s">
        <v>1772</v>
      </c>
      <c r="O14" s="47"/>
      <c r="P14" s="47"/>
      <c r="Q14" s="47"/>
      <c r="R14" s="47"/>
      <c r="S14" s="47"/>
      <c r="T14" s="47"/>
      <c r="U14" s="47"/>
      <c r="V14" s="47"/>
      <c r="W14" s="47"/>
      <c r="X14" s="47"/>
      <c r="Y14" s="47"/>
      <c r="Z14" s="47"/>
      <c r="AA14" s="47"/>
      <c r="AB14" s="47"/>
      <c r="AC14" s="47"/>
      <c r="AD14" s="47"/>
      <c r="AE14" s="47"/>
      <c r="AF14" s="47"/>
    </row>
    <row r="15" spans="1:32" x14ac:dyDescent="0.35">
      <c r="A15" s="48">
        <v>2</v>
      </c>
      <c r="B15" s="49">
        <f>'Enter Hazard Name Here'!Z9</f>
        <v>0</v>
      </c>
      <c r="G15" s="47">
        <v>1000</v>
      </c>
      <c r="H15" s="50"/>
      <c r="I15" s="50"/>
      <c r="J15" s="50"/>
      <c r="K15" s="50"/>
      <c r="L15" s="47"/>
      <c r="M15" s="47"/>
      <c r="N15" s="47"/>
      <c r="O15" s="47"/>
      <c r="P15" s="47"/>
      <c r="Q15" s="47"/>
      <c r="R15" s="47"/>
      <c r="S15" s="47"/>
      <c r="T15" s="47"/>
      <c r="U15" s="47"/>
      <c r="V15" s="47"/>
      <c r="W15" s="47"/>
      <c r="X15" s="47"/>
      <c r="Y15" s="47"/>
      <c r="Z15" s="47"/>
      <c r="AA15" s="47"/>
      <c r="AB15" s="47"/>
      <c r="AC15" s="47"/>
      <c r="AD15" s="47"/>
      <c r="AE15" s="47"/>
      <c r="AF15" s="47"/>
    </row>
    <row r="16" spans="1:32" x14ac:dyDescent="0.35">
      <c r="A16" s="48">
        <v>3</v>
      </c>
      <c r="B16" s="49">
        <f>'Enter Hazard Name Here'!Z10</f>
        <v>0</v>
      </c>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row>
    <row r="17" spans="1:32" x14ac:dyDescent="0.35">
      <c r="A17" s="48">
        <v>4</v>
      </c>
      <c r="B17" s="49">
        <f>'Enter Hazard Name Here'!Z11</f>
        <v>0</v>
      </c>
      <c r="G17" s="47"/>
      <c r="H17" s="47"/>
      <c r="I17" s="47"/>
      <c r="J17" s="47"/>
      <c r="K17" s="47"/>
      <c r="L17" s="47"/>
      <c r="M17" s="47"/>
      <c r="N17" s="47"/>
      <c r="O17" s="47"/>
      <c r="P17" s="47"/>
      <c r="Q17" s="47"/>
      <c r="R17" s="47" t="s">
        <v>1773</v>
      </c>
      <c r="S17" s="101" t="s">
        <v>1774</v>
      </c>
      <c r="T17" s="101"/>
      <c r="U17" s="101" t="s">
        <v>1775</v>
      </c>
      <c r="V17" s="101"/>
      <c r="W17" s="101" t="s">
        <v>1776</v>
      </c>
      <c r="X17" s="101"/>
      <c r="Y17" s="47"/>
      <c r="Z17" s="47"/>
      <c r="AA17" s="47"/>
      <c r="AB17" s="47"/>
      <c r="AC17" s="47"/>
      <c r="AD17" s="47"/>
      <c r="AE17" s="47"/>
      <c r="AF17" s="47"/>
    </row>
    <row r="18" spans="1:32" x14ac:dyDescent="0.35">
      <c r="A18" s="48">
        <v>5</v>
      </c>
      <c r="B18" s="49">
        <f>'Enter Hazard Name Here'!Z12</f>
        <v>0</v>
      </c>
      <c r="G18" s="47"/>
      <c r="H18" s="47"/>
      <c r="I18" s="47"/>
      <c r="J18" s="47"/>
      <c r="K18" s="47"/>
      <c r="L18" s="47"/>
      <c r="M18" s="47"/>
      <c r="N18" s="47"/>
      <c r="O18" s="47"/>
      <c r="P18" s="47"/>
      <c r="Q18" s="47"/>
      <c r="R18" s="47"/>
      <c r="S18" s="53" t="s">
        <v>1777</v>
      </c>
      <c r="T18" s="53" t="s">
        <v>1778</v>
      </c>
      <c r="U18" s="53" t="s">
        <v>1777</v>
      </c>
      <c r="V18" s="53" t="s">
        <v>1778</v>
      </c>
      <c r="W18" s="53" t="s">
        <v>1777</v>
      </c>
      <c r="X18" s="53" t="s">
        <v>1778</v>
      </c>
      <c r="Y18" s="47"/>
      <c r="Z18" s="47"/>
      <c r="AA18" s="47"/>
      <c r="AB18" s="47"/>
      <c r="AC18" s="47"/>
      <c r="AD18" s="47"/>
      <c r="AE18" s="47"/>
      <c r="AF18" s="47"/>
    </row>
    <row r="19" spans="1:32" x14ac:dyDescent="0.35">
      <c r="A19" s="48"/>
      <c r="B19" s="56" t="s">
        <v>1764</v>
      </c>
      <c r="G19" s="47"/>
      <c r="H19" s="47"/>
      <c r="I19" s="47"/>
      <c r="J19" s="47"/>
      <c r="K19" s="47"/>
      <c r="L19" s="47"/>
      <c r="M19" s="47"/>
      <c r="N19" s="47"/>
      <c r="O19" s="47"/>
      <c r="P19" s="47"/>
      <c r="Q19" s="47"/>
      <c r="R19" s="47">
        <v>1</v>
      </c>
      <c r="S19" s="50">
        <v>9.9999999999999995E-8</v>
      </c>
      <c r="T19" s="50">
        <v>1E-8</v>
      </c>
      <c r="U19" s="50">
        <v>1.0000000000000001E-9</v>
      </c>
      <c r="V19" s="50">
        <v>1E-10</v>
      </c>
      <c r="W19" s="50">
        <v>1.0000000000000001E-9</v>
      </c>
      <c r="X19" s="50">
        <v>0</v>
      </c>
      <c r="Y19" s="47"/>
      <c r="Z19" s="47"/>
      <c r="AA19" s="47"/>
      <c r="AB19" s="47"/>
      <c r="AC19" s="47"/>
      <c r="AD19" s="47"/>
      <c r="AE19" s="47"/>
      <c r="AF19" s="47"/>
    </row>
    <row r="20" spans="1:32" x14ac:dyDescent="0.35">
      <c r="A20" s="48">
        <v>1</v>
      </c>
      <c r="B20" s="49">
        <f>'Enter Hazard Name Here'!Z14</f>
        <v>0</v>
      </c>
      <c r="G20" s="47"/>
      <c r="H20" s="47"/>
      <c r="I20" s="47"/>
      <c r="J20" s="47"/>
      <c r="K20" s="47"/>
      <c r="L20" s="47"/>
      <c r="M20" s="47"/>
      <c r="N20" s="47"/>
      <c r="O20" s="47"/>
      <c r="P20" s="47"/>
      <c r="Q20" s="47"/>
      <c r="R20" s="47">
        <v>2</v>
      </c>
      <c r="S20" s="50">
        <v>9.9999999999999995E-7</v>
      </c>
      <c r="T20" s="50">
        <v>1E-8</v>
      </c>
      <c r="U20" s="50">
        <v>1E-8</v>
      </c>
      <c r="V20" s="50">
        <v>1E-10</v>
      </c>
      <c r="W20" s="50">
        <v>9.9999999999999995E-8</v>
      </c>
      <c r="X20" s="50">
        <v>0</v>
      </c>
      <c r="Y20" s="47"/>
      <c r="Z20" s="47"/>
      <c r="AA20" s="47"/>
      <c r="AB20" s="47"/>
      <c r="AC20" s="47"/>
      <c r="AD20" s="47"/>
      <c r="AE20" s="47"/>
      <c r="AF20" s="47"/>
    </row>
    <row r="21" spans="1:32" x14ac:dyDescent="0.35">
      <c r="A21" s="48">
        <v>2</v>
      </c>
      <c r="B21" s="49">
        <f>'Enter Hazard Name Here'!Z15</f>
        <v>0</v>
      </c>
      <c r="G21" s="47"/>
      <c r="H21" s="47"/>
      <c r="I21" s="47"/>
      <c r="J21" s="47"/>
      <c r="K21" s="47"/>
      <c r="L21" s="47"/>
      <c r="M21" s="47"/>
      <c r="N21" s="47"/>
      <c r="O21" s="47"/>
      <c r="P21" s="47"/>
      <c r="Q21" s="47"/>
      <c r="R21" s="47">
        <v>3</v>
      </c>
      <c r="S21" s="50">
        <v>1.0000000000000001E-5</v>
      </c>
      <c r="T21" s="50">
        <v>9.9999999999999995E-8</v>
      </c>
      <c r="U21" s="50">
        <v>9.9999999999999995E-8</v>
      </c>
      <c r="V21" s="50">
        <v>1.0000000000000001E-9</v>
      </c>
      <c r="W21" s="50">
        <v>1.0000000000000001E-5</v>
      </c>
      <c r="X21" s="50">
        <v>1.0000000000000001E-9</v>
      </c>
      <c r="Y21" s="47"/>
      <c r="Z21" s="47"/>
      <c r="AA21" s="47"/>
      <c r="AB21" s="47"/>
      <c r="AC21" s="47"/>
      <c r="AD21" s="47"/>
      <c r="AE21" s="47"/>
      <c r="AF21" s="47"/>
    </row>
    <row r="22" spans="1:32" x14ac:dyDescent="0.35">
      <c r="A22" s="48">
        <v>3</v>
      </c>
      <c r="B22" s="49">
        <f>'Enter Hazard Name Here'!Z16</f>
        <v>0</v>
      </c>
      <c r="D22" s="51"/>
      <c r="G22" s="47"/>
      <c r="H22" s="47"/>
      <c r="I22" s="47"/>
      <c r="J22" s="47"/>
      <c r="K22" s="47"/>
      <c r="L22" s="47"/>
      <c r="M22" s="47"/>
      <c r="N22" s="47"/>
      <c r="O22" s="47"/>
      <c r="P22" s="47"/>
      <c r="Q22" s="47"/>
      <c r="R22" s="47">
        <v>4</v>
      </c>
      <c r="S22" s="47"/>
      <c r="T22" s="50">
        <v>9.9999999999999995E-7</v>
      </c>
      <c r="U22" s="47"/>
      <c r="V22" s="50">
        <v>1E-8</v>
      </c>
      <c r="W22" s="47"/>
      <c r="X22" s="50">
        <v>9.9999999999999995E-8</v>
      </c>
      <c r="Y22" s="47"/>
      <c r="Z22" s="47"/>
      <c r="AA22" s="47"/>
      <c r="AB22" s="47"/>
      <c r="AC22" s="47"/>
      <c r="AD22" s="47"/>
      <c r="AE22" s="47"/>
      <c r="AF22" s="47"/>
    </row>
    <row r="23" spans="1:32" x14ac:dyDescent="0.35">
      <c r="A23" s="48">
        <v>4</v>
      </c>
      <c r="B23" s="49">
        <f>'Enter Hazard Name Here'!Z17</f>
        <v>0</v>
      </c>
      <c r="D23" s="54"/>
    </row>
    <row r="24" spans="1:32" x14ac:dyDescent="0.35">
      <c r="A24" s="48">
        <v>5</v>
      </c>
      <c r="B24" s="49">
        <f>'Enter Hazard Name Here'!Z18</f>
        <v>0</v>
      </c>
    </row>
    <row r="25" spans="1:32" x14ac:dyDescent="0.35">
      <c r="A25" s="48"/>
      <c r="B25" s="56" t="s">
        <v>1693</v>
      </c>
    </row>
    <row r="26" spans="1:32" x14ac:dyDescent="0.35">
      <c r="A26" s="48">
        <v>1</v>
      </c>
      <c r="B26" s="49">
        <f>'Enter Hazard Name Here'!Z20</f>
        <v>0</v>
      </c>
    </row>
    <row r="27" spans="1:32" x14ac:dyDescent="0.35">
      <c r="A27" s="48">
        <v>2</v>
      </c>
      <c r="B27" s="49">
        <f>'Enter Hazard Name Here'!Z21</f>
        <v>0</v>
      </c>
    </row>
    <row r="28" spans="1:32" x14ac:dyDescent="0.35">
      <c r="A28" s="48">
        <v>3</v>
      </c>
      <c r="B28" s="49">
        <f>'Enter Hazard Name Here'!Z22</f>
        <v>0</v>
      </c>
      <c r="C28" s="48"/>
      <c r="D28" s="48"/>
      <c r="E28" s="48"/>
      <c r="F28" s="48"/>
      <c r="G28" s="47"/>
      <c r="H28" s="47"/>
    </row>
    <row r="29" spans="1:32" x14ac:dyDescent="0.35">
      <c r="A29" s="48">
        <v>4</v>
      </c>
      <c r="B29" s="49">
        <f>'Enter Hazard Name Here'!Z23</f>
        <v>0</v>
      </c>
      <c r="C29" s="47"/>
      <c r="D29" s="47"/>
      <c r="E29" s="47" t="s">
        <v>1776</v>
      </c>
      <c r="F29" s="47" t="s">
        <v>1779</v>
      </c>
      <c r="G29" s="47" t="s">
        <v>1760</v>
      </c>
      <c r="H29" s="47"/>
    </row>
    <row r="30" spans="1:32" x14ac:dyDescent="0.35">
      <c r="A30" s="48">
        <v>5</v>
      </c>
      <c r="B30" s="49">
        <f>'Enter Hazard Name Here'!Z24</f>
        <v>0</v>
      </c>
      <c r="C30" s="47"/>
      <c r="D30" s="47"/>
      <c r="E30" s="47" t="s">
        <v>1739</v>
      </c>
      <c r="F30" s="47" t="s">
        <v>1758</v>
      </c>
      <c r="G30" s="47" t="s">
        <v>1780</v>
      </c>
      <c r="H30" s="47"/>
    </row>
    <row r="31" spans="1:32" x14ac:dyDescent="0.35">
      <c r="A31" s="47"/>
      <c r="B31" s="47"/>
      <c r="C31" s="47"/>
      <c r="D31" s="47"/>
      <c r="E31" s="47"/>
      <c r="F31" s="47" t="s">
        <v>1781</v>
      </c>
      <c r="G31" s="47"/>
      <c r="H31" s="47"/>
    </row>
    <row r="32" spans="1:32" x14ac:dyDescent="0.35">
      <c r="A32" s="47"/>
      <c r="B32" s="47"/>
      <c r="C32" s="47"/>
      <c r="D32" s="47"/>
      <c r="E32" s="50">
        <v>9.9999999999999998E-13</v>
      </c>
      <c r="F32" s="47"/>
      <c r="G32" s="47"/>
      <c r="H32" s="47"/>
    </row>
    <row r="33" spans="1:8" x14ac:dyDescent="0.35">
      <c r="A33" s="48"/>
      <c r="B33" s="48"/>
      <c r="C33" s="48"/>
      <c r="D33" s="48"/>
      <c r="E33" s="48"/>
      <c r="F33" s="48"/>
      <c r="G33" s="47"/>
      <c r="H33" s="47"/>
    </row>
    <row r="53" spans="2:2" x14ac:dyDescent="0.35">
      <c r="B53" s="52"/>
    </row>
  </sheetData>
  <mergeCells count="3">
    <mergeCell ref="S17:T17"/>
    <mergeCell ref="U17:V17"/>
    <mergeCell ref="W17:X17"/>
  </mergeCells>
  <dataValidations count="2">
    <dataValidation type="list" allowBlank="1" showInputMessage="1" showErrorMessage="1" sqref="B3" xr:uid="{6E343618-4A8E-4FE5-9D25-EF27B7C7AEDE}">
      <formula1>$F$29:$F$31</formula1>
    </dataValidation>
    <dataValidation type="list" allowBlank="1" showInputMessage="1" showErrorMessage="1" sqref="B2" xr:uid="{5AA2E424-DDC7-4C9D-A247-E3636C31643E}">
      <formula1>$E$29:$E$30</formula1>
    </dataValidation>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Enter Hazard Name Here</vt:lpstr>
      <vt:lpstr>AHOCS Hazards</vt:lpstr>
      <vt:lpstr>AHOCS Occurrences</vt:lpstr>
      <vt:lpstr>Exposure Data</vt:lpstr>
      <vt:lpstr>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Bell</dc:creator>
  <cp:lastModifiedBy>Alan Bell</cp:lastModifiedBy>
  <dcterms:created xsi:type="dcterms:W3CDTF">2025-04-02T12:44:55Z</dcterms:created>
  <dcterms:modified xsi:type="dcterms:W3CDTF">2025-09-12T20:59:37Z</dcterms:modified>
</cp:coreProperties>
</file>